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Rekapitulace stavby" sheetId="1" r:id="rId1"/>
    <sheet name="01 - veřejné osvětlení" sheetId="2" r:id="rId2"/>
    <sheet name="VON - VEDLEJŠÍ A OSTATNÍ ..." sheetId="3" r:id="rId3"/>
    <sheet name="Pokyny pro vyplnění" sheetId="4" r:id="rId4"/>
  </sheets>
  <definedNames>
    <definedName name="_xlnm._FilterDatabase" localSheetId="1" hidden="1">'01 - veřejné osvětlení'!$C$72:$K$72</definedName>
    <definedName name="_xlnm._FilterDatabase" localSheetId="2" hidden="1">'VON - VEDLEJŠÍ A OSTATNÍ ...'!$C$75:$K$75</definedName>
    <definedName name="_xlnm.Print_Titles" localSheetId="1">'01 - veřejné osvětlení'!$72:$72</definedName>
    <definedName name="_xlnm.Print_Titles" localSheetId="0">'Rekapitulace stavby'!$45:$45</definedName>
    <definedName name="_xlnm.Print_Titles" localSheetId="2">'VON - VEDLEJŠÍ A OSTATNÍ ...'!$75:$75</definedName>
    <definedName name="_xlnm.Print_Area" localSheetId="1">'01 - veřejné osvětlení'!$C$4:$J$32,'01 - veřejné osvětlení'!$C$38:$J$54,'01 - veřejné osvětlení'!$C$60:$K$256</definedName>
    <definedName name="_xlnm.Print_Area" localSheetId="3">'Pokyny pro vyplnění'!$B$2:$K$68,'Pokyny pro vyplnění'!$B$71:$K$109,'Pokyny pro vyplnění'!$B$112:$K$172,'Pokyny pro vyplnění'!$B$175:$K$189</definedName>
    <definedName name="_xlnm.Print_Area" localSheetId="0">'Rekapitulace stavby'!$D$4:$AO$29,'Rekapitulace stavby'!$C$35:$AQ$50</definedName>
    <definedName name="_xlnm.Print_Area" localSheetId="2">'VON - VEDLEJŠÍ A OSTATNÍ ...'!$C$4:$J$32,'VON - VEDLEJŠÍ A OSTATNÍ ...'!$C$38:$J$57,'VON - VEDLEJŠÍ A OSTATNÍ ...'!$C$63:$K$105</definedName>
  </definedNames>
  <calcPr fullCalcOnLoad="1"/>
</workbook>
</file>

<file path=xl/sharedStrings.xml><?xml version="1.0" encoding="utf-8"?>
<sst xmlns="http://schemas.openxmlformats.org/spreadsheetml/2006/main" count="2660" uniqueCount="695">
  <si>
    <t>Export VZ CEZ</t>
  </si>
  <si>
    <t>List obsahuje:</t>
  </si>
  <si>
    <t>1.0</t>
  </si>
  <si>
    <t>False</t>
  </si>
  <si>
    <t>{FE717ED2-129D-43B2-B2E9-DD11BAAEEC95}</t>
  </si>
  <si>
    <t>0,01</t>
  </si>
  <si>
    <t>21</t>
  </si>
  <si>
    <t>10</t>
  </si>
  <si>
    <t>REKAPITULACE STAVBY</t>
  </si>
  <si>
    <t>v ---  níže se nacházejí doplňkové a pomocné údaje k sestavám  --- v</t>
  </si>
  <si>
    <t>Návod na vyplnění</t>
  </si>
  <si>
    <t>0,001</t>
  </si>
  <si>
    <t>Kód:</t>
  </si>
  <si>
    <t>KONECCHLUMIVO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</si>
  <si>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</si>
  <si>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</si>
  <si>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Konecchlumí - rekonstrukce vo</t>
  </si>
  <si>
    <t>KSO:</t>
  </si>
  <si>
    <t>CC-CZ:</t>
  </si>
  <si>
    <t>Okres:</t>
  </si>
  <si>
    <t>JC - Jičín</t>
  </si>
  <si>
    <t>Datum:</t>
  </si>
  <si>
    <t>14.05.2015</t>
  </si>
  <si>
    <t>Zadavatel:</t>
  </si>
  <si>
    <t>IČ:</t>
  </si>
  <si>
    <t>00271691</t>
  </si>
  <si>
    <t>Obec Konecchlumí</t>
  </si>
  <si>
    <t>DIČ:</t>
  </si>
  <si>
    <t>CZ00271691</t>
  </si>
  <si>
    <t>Uchazeč:</t>
  </si>
  <si>
    <t>Vyplň údaj</t>
  </si>
  <si>
    <t>Projekční firma:</t>
  </si>
  <si>
    <t>27528448</t>
  </si>
  <si>
    <t>ELPROM CZ s.r.o.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</si>
  <si>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</si>
  <si>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</si>
  <si>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</si>
  <si>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</si>
  <si>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</si>
  <si>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</si>
  <si>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</si>
  <si>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</si>
  <si>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</si>
  <si>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</si>
  <si>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</si>
  <si>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</si>
  <si>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</si>
  <si>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</si>
  <si>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</si>
  <si>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</si>
  <si>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</si>
  <si>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</si>
  <si>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</si>
  <si>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</si>
  <si>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</si>
  <si>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</si>
  <si>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</si>
  <si>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</si>
  <si>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</si>
  <si>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</si>
  <si>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</si>
  <si>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</si>
  <si>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</si>
  <si>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</si>
  <si>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</si>
  <si>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</si>
  <si>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</si>
  <si>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</si>
  <si>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</si>
  <si>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</si>
  <si>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</si>
  <si>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veřejné osvětlení</t>
  </si>
  <si>
    <t>STA</t>
  </si>
  <si>
    <t>1</t>
  </si>
  <si>
    <t>{FDA43933-018B-46AF-8BCA-D2839BC1A8B8}</t>
  </si>
  <si>
    <t>2</t>
  </si>
  <si>
    <t>VON</t>
  </si>
  <si>
    <t>VEDLEJŠÍ A OSTATNÍ NÁKLADY</t>
  </si>
  <si>
    <t>{C4005B4C-5F15-489F-8EAD-19F6881A864E}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</si>
  <si>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</si>
  <si>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</si>
  <si>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</si>
  <si>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</si>
  <si>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</si>
  <si>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01 - veřejné osvětlení</t>
  </si>
  <si>
    <t>REKAPITULACE ČLENĚNÍ SOUPISU PRACÍ</t>
  </si>
  <si>
    <t>Kód dílu - Popis</t>
  </si>
  <si>
    <t>Cena celkem [CZK]</t>
  </si>
  <si>
    <t>Náklady soupisu celkem</t>
  </si>
  <si>
    <t>-1</t>
  </si>
  <si>
    <t>POB0001 - veřejné osvětlení</t>
  </si>
  <si>
    <t>Nezařazené položky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</si>
  <si>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</si>
  <si>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</si>
  <si>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</si>
  <si>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</si>
  <si>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</si>
  <si>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</si>
  <si>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</si>
  <si>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</si>
  <si>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</si>
  <si>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</si>
  <si>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</si>
  <si>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</si>
  <si>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</si>
  <si>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</si>
  <si>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</si>
  <si>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POB0001</t>
  </si>
  <si>
    <t>KS</t>
  </si>
  <si>
    <t>ROZPOCET</t>
  </si>
  <si>
    <t>M</t>
  </si>
  <si>
    <t>PCEA20A</t>
  </si>
  <si>
    <t xml:space="preserve">KABEL AYKY-J 4X25MM2,VOLNE ULOZENY     </t>
  </si>
  <si>
    <t>4</t>
  </si>
  <si>
    <t>K</t>
  </si>
  <si>
    <t>zhot</t>
  </si>
  <si>
    <t>1000015110</t>
  </si>
  <si>
    <t xml:space="preserve">KABEL 1-AYKY-J 4X25MM2     </t>
  </si>
  <si>
    <t>VV</t>
  </si>
  <si>
    <t>2085*1,05 'Přepočtené koeficientem množství</t>
  </si>
  <si>
    <t>3</t>
  </si>
  <si>
    <t>PCCA04A</t>
  </si>
  <si>
    <t xml:space="preserve">KABEL CYKY-J 3X1,5 VOLNE ULOZENY     </t>
  </si>
  <si>
    <t>1000013270</t>
  </si>
  <si>
    <t xml:space="preserve">KABEL CYKY-J 3X1,5MM2 750V     </t>
  </si>
  <si>
    <t>279*1,05 'Přepočtené koeficientem množství</t>
  </si>
  <si>
    <t>5</t>
  </si>
  <si>
    <t>PCCA17A</t>
  </si>
  <si>
    <t xml:space="preserve">KABEL CYKY-J 3X2,5 VOLNE ULOZENY     </t>
  </si>
  <si>
    <t>6</t>
  </si>
  <si>
    <t>1000013290</t>
  </si>
  <si>
    <t xml:space="preserve">KABEL CYKY-J 3X2,5MM2 750V     </t>
  </si>
  <si>
    <t>7*1,05 'Přepočtené koeficientem množství</t>
  </si>
  <si>
    <t>7</t>
  </si>
  <si>
    <t>PDXA24A</t>
  </si>
  <si>
    <t xml:space="preserve">KABEL AES 4X 25 MM2-NAHOZENI NA PB     </t>
  </si>
  <si>
    <t>8</t>
  </si>
  <si>
    <t>1000015190</t>
  </si>
  <si>
    <t xml:space="preserve">KABEL 1-AES 4X25     </t>
  </si>
  <si>
    <t>45*1,05 'Přepočtené koeficientem množství</t>
  </si>
  <si>
    <t>9</t>
  </si>
  <si>
    <t>PDXA23A</t>
  </si>
  <si>
    <t xml:space="preserve">KABEL AES 4X 16 MM2-NAHOZENI NA PB     </t>
  </si>
  <si>
    <t>1000015180</t>
  </si>
  <si>
    <t xml:space="preserve">KABEL 1-AES 4X16     </t>
  </si>
  <si>
    <t>50*1,05 'Přepočtené koeficientem množství</t>
  </si>
  <si>
    <t>11</t>
  </si>
  <si>
    <t>PFQA26A</t>
  </si>
  <si>
    <t xml:space="preserve">SKRIN SP100/NSP1P DCK 3X160A NA SLOUP     </t>
  </si>
  <si>
    <t>12</t>
  </si>
  <si>
    <t>1002783040</t>
  </si>
  <si>
    <t xml:space="preserve">PASKA UP.STRED.15,88/0,715MM,50M,C925-50     </t>
  </si>
  <si>
    <t>BANDT-IT,ANGLIE</t>
  </si>
  <si>
    <t>3*0,024 'Přepočtené koeficientem množství</t>
  </si>
  <si>
    <t>13</t>
  </si>
  <si>
    <t>1002783120</t>
  </si>
  <si>
    <t xml:space="preserve">SPONA UP. STREDNI 15,88MM, 100KS, C955     </t>
  </si>
  <si>
    <t>BAL</t>
  </si>
  <si>
    <t>3*0,01 'Přepočtené koeficientem množství</t>
  </si>
  <si>
    <t>14</t>
  </si>
  <si>
    <t>1003105940</t>
  </si>
  <si>
    <t xml:space="preserve">SKRIN PRIPOJKOVA SP100/NSP1P DCK     </t>
  </si>
  <si>
    <t>15</t>
  </si>
  <si>
    <t>PFQA28A</t>
  </si>
  <si>
    <t xml:space="preserve">SKRIN SP200/NSP1P DCK 6X160A NA SLOUP     </t>
  </si>
  <si>
    <t>16</t>
  </si>
  <si>
    <t>1*0,024 'Přepočtené koeficientem množství</t>
  </si>
  <si>
    <t>17</t>
  </si>
  <si>
    <t>1*0,01 'Přepočtené koeficientem množství</t>
  </si>
  <si>
    <t>18</t>
  </si>
  <si>
    <t>1003105950</t>
  </si>
  <si>
    <t xml:space="preserve">SKRIN PRIPOJKOVA SP200/NSP1P DCK     </t>
  </si>
  <si>
    <t>19</t>
  </si>
  <si>
    <t>PFLA06A</t>
  </si>
  <si>
    <t xml:space="preserve">POJISTKA NOZOVA NN VEL.000 GG  32A     </t>
  </si>
  <si>
    <t>20</t>
  </si>
  <si>
    <t>1003377540</t>
  </si>
  <si>
    <t xml:space="preserve">POJISTKA NN ETI NV00C GG 32A NOZOVA     </t>
  </si>
  <si>
    <t>OBJ. Č. 004181208</t>
  </si>
  <si>
    <t>PFLA03A</t>
  </si>
  <si>
    <t xml:space="preserve">POJISTKA NOZOVA NN VEL.000 GG  16A     </t>
  </si>
  <si>
    <t>22</t>
  </si>
  <si>
    <t>1003377510</t>
  </si>
  <si>
    <t xml:space="preserve">POJISTKA NN ETI NV00C GG 16A NOZOVA     </t>
  </si>
  <si>
    <t>OBJ. Č. 004181205</t>
  </si>
  <si>
    <t>23</t>
  </si>
  <si>
    <t>PBAA12A</t>
  </si>
  <si>
    <t xml:space="preserve">TRUBKA PANCER.OCELOVA 29MM VOLNE ULOZENA     </t>
  </si>
  <si>
    <t>24</t>
  </si>
  <si>
    <t>1000025280</t>
  </si>
  <si>
    <t xml:space="preserve">TRUBKA PANCER. 29 MM POZINK 6029 ZNM 3M     </t>
  </si>
  <si>
    <t>9*1,05 'Přepočtené koeficientem množství</t>
  </si>
  <si>
    <t>25</t>
  </si>
  <si>
    <t>1000027480</t>
  </si>
  <si>
    <t xml:space="preserve">VYVODKA PVC 4829/P, PRO PANCER. TRUBKU     </t>
  </si>
  <si>
    <t>26</t>
  </si>
  <si>
    <t>9*0,072 'Přepočtené koeficientem množství</t>
  </si>
  <si>
    <t>27</t>
  </si>
  <si>
    <t>9*0,03 'Přepočtené koeficientem množství</t>
  </si>
  <si>
    <t>28</t>
  </si>
  <si>
    <t>PDTA02A</t>
  </si>
  <si>
    <t xml:space="preserve">KOTEVNI OBJIMKA D 77 PRO STRESNIK     </t>
  </si>
  <si>
    <t>29</t>
  </si>
  <si>
    <t>1000007620</t>
  </si>
  <si>
    <t xml:space="preserve">SROUB M16X 50, 6HR.HLAVA,POZ.CSN021303     </t>
  </si>
  <si>
    <t>DIN 933-8.8-VZ</t>
  </si>
  <si>
    <t>1*2 'Přepočtené koeficientem množství</t>
  </si>
  <si>
    <t>30</t>
  </si>
  <si>
    <t>1000008050</t>
  </si>
  <si>
    <t xml:space="preserve">MATICE M16, 6HR.PRESNA, POZ.     </t>
  </si>
  <si>
    <t>DIN 934-8-VZ</t>
  </si>
  <si>
    <t>31</t>
  </si>
  <si>
    <t>1000008740</t>
  </si>
  <si>
    <t xml:space="preserve">OBJIMKA KOTEVNI  PR. 77 POZINK     </t>
  </si>
  <si>
    <t>PNE 348401-22</t>
  </si>
  <si>
    <t>32</t>
  </si>
  <si>
    <t>PDTA05A</t>
  </si>
  <si>
    <t xml:space="preserve">KOTEVNI OBJ. D 220 PRO BET. SLOUP 6-20KN     </t>
  </si>
  <si>
    <t>33</t>
  </si>
  <si>
    <t>1000007710</t>
  </si>
  <si>
    <t xml:space="preserve">SROUB M20X 60, 6HR.HLAVA,POZ.CSN021303     </t>
  </si>
  <si>
    <t>4*2 'Přepočtené koeficientem množství</t>
  </si>
  <si>
    <t>34</t>
  </si>
  <si>
    <t>1000008060</t>
  </si>
  <si>
    <t xml:space="preserve">MATICE M20, 6HR.PRESNA, POZ.     </t>
  </si>
  <si>
    <t>35</t>
  </si>
  <si>
    <t>1000008800</t>
  </si>
  <si>
    <t xml:space="preserve">OBJIMKA KOTEVNI  PR.220 POZINK     </t>
  </si>
  <si>
    <t>36</t>
  </si>
  <si>
    <t>PDTA39A</t>
  </si>
  <si>
    <t xml:space="preserve">ZAPOJ.4ZIL V JISTICI DOM.SKRINI DO 35MM2     </t>
  </si>
  <si>
    <t>37</t>
  </si>
  <si>
    <t>PDKA03A</t>
  </si>
  <si>
    <t xml:space="preserve">MONT.ELMEROVE DESKY VC.UPEV.BEZ ZAP.VOD.     </t>
  </si>
  <si>
    <t>38</t>
  </si>
  <si>
    <t>PDTA73A</t>
  </si>
  <si>
    <t xml:space="preserve">HAK DVOJITY PRO AES, 12KN     </t>
  </si>
  <si>
    <t>39</t>
  </si>
  <si>
    <t>1000032680</t>
  </si>
  <si>
    <t xml:space="preserve">HAK DVOJITY 12 KN     </t>
  </si>
  <si>
    <t>PNE 348401-47</t>
  </si>
  <si>
    <t>40</t>
  </si>
  <si>
    <t>PDTA83A</t>
  </si>
  <si>
    <t xml:space="preserve">SVORKA NOSNA AES 4X16-120 DO 30ST.     </t>
  </si>
  <si>
    <t>41</t>
  </si>
  <si>
    <t>1003220220</t>
  </si>
  <si>
    <t xml:space="preserve">SVORKA NOSNA PRO AES 4X16–120 DO 30°     </t>
  </si>
  <si>
    <t>USC-25-120</t>
  </si>
  <si>
    <t>42</t>
  </si>
  <si>
    <t>PDXA42A</t>
  </si>
  <si>
    <t xml:space="preserve">SVORKA KOTEVNI 4X16-25 AES     </t>
  </si>
  <si>
    <t>43</t>
  </si>
  <si>
    <t>1000033040</t>
  </si>
  <si>
    <t xml:space="preserve">SVORKA KOTEVNI AES 4X16-35 - SO 158.1     </t>
  </si>
  <si>
    <t>SO 158.1</t>
  </si>
  <si>
    <t>44</t>
  </si>
  <si>
    <t>PDXA14A</t>
  </si>
  <si>
    <t xml:space="preserve">SVORKA PROR. AES 10-25/10-25 P2X-95     </t>
  </si>
  <si>
    <t>45</t>
  </si>
  <si>
    <t>1000311700</t>
  </si>
  <si>
    <t xml:space="preserve">SVORKA PROPICH.AES 10-95/4-50 P2X-95     </t>
  </si>
  <si>
    <t>46</t>
  </si>
  <si>
    <t>PCHA31A</t>
  </si>
  <si>
    <t xml:space="preserve">ZNACENI SJZ KABELU SKRIN,ROZVAD-NOVA VED     </t>
  </si>
  <si>
    <t>47</t>
  </si>
  <si>
    <t>1000065600</t>
  </si>
  <si>
    <t xml:space="preserve">STITEK KABELOVY 60X24 C.O.3580 /1B.=50KS     </t>
  </si>
  <si>
    <t>48</t>
  </si>
  <si>
    <t>1000291460</t>
  </si>
  <si>
    <t xml:space="preserve">PASEK VAZACI KABEL. VPC 4/200 BAL.100KS     </t>
  </si>
  <si>
    <t>10*0,02 'Přepočtené koeficientem množství</t>
  </si>
  <si>
    <t>49</t>
  </si>
  <si>
    <t>PCLA75A</t>
  </si>
  <si>
    <t xml:space="preserve">SPOJKA KAB.SMRST. 1KV SSU1-L PRO CU4X10     </t>
  </si>
  <si>
    <t>50</t>
  </si>
  <si>
    <t>1000037370</t>
  </si>
  <si>
    <t xml:space="preserve">SPOJKA CU LIS.S IZOLACI  10   ( NL 10 )     </t>
  </si>
  <si>
    <t>NL 10</t>
  </si>
  <si>
    <t>1*4 'Přepočtené koeficientem množství</t>
  </si>
  <si>
    <t>51</t>
  </si>
  <si>
    <t>1000084870</t>
  </si>
  <si>
    <t xml:space="preserve">SPOJKA PRIMA 1KV  SSU 1-L (6-25)     </t>
  </si>
  <si>
    <t>1X SPOJKA BEZ SPOJOVAČ</t>
  </si>
  <si>
    <t>52</t>
  </si>
  <si>
    <t>PCLA77A</t>
  </si>
  <si>
    <t xml:space="preserve">SPOJKA KAB.SMRST. 1KV SSU1-L PRO AL4X16     </t>
  </si>
  <si>
    <t>53</t>
  </si>
  <si>
    <t>54</t>
  </si>
  <si>
    <t>1003129810</t>
  </si>
  <si>
    <t xml:space="preserve">SPOJKA KABEL/36KV 16 ALU-ZE     </t>
  </si>
  <si>
    <t>RM/SM-16 \GPH</t>
  </si>
  <si>
    <t>55</t>
  </si>
  <si>
    <t>NEA01</t>
  </si>
  <si>
    <t xml:space="preserve">STOZAR JB 8 S BEZPATICOVY ZAROVY ZINEK      </t>
  </si>
  <si>
    <t>56</t>
  </si>
  <si>
    <t>NEA02</t>
  </si>
  <si>
    <t xml:space="preserve">VYLOZNIK V 1-1500 ZAROVY ZINEK     </t>
  </si>
  <si>
    <t>57</t>
  </si>
  <si>
    <t>NEA03</t>
  </si>
  <si>
    <t xml:space="preserve">SVIT. ASTRA 2/100-S/H 100W     </t>
  </si>
  <si>
    <t>58</t>
  </si>
  <si>
    <t>NEA04</t>
  </si>
  <si>
    <t xml:space="preserve">VYBOJKA SODIKOVA SON-T PLUS 100W     </t>
  </si>
  <si>
    <t>59</t>
  </si>
  <si>
    <t>NEA05</t>
  </si>
  <si>
    <t xml:space="preserve">SVIT. ASTRA 2/100-S/H 100W JISTENE     </t>
  </si>
  <si>
    <t>60</t>
  </si>
  <si>
    <t>NEA06</t>
  </si>
  <si>
    <t xml:space="preserve">VYBOJKA SODIKOVA SONT-T PLUS 100W     </t>
  </si>
  <si>
    <t>61</t>
  </si>
  <si>
    <t>NEA07</t>
  </si>
  <si>
    <t xml:space="preserve">DVO VYLOZNIK     </t>
  </si>
  <si>
    <t>62</t>
  </si>
  <si>
    <t>NEA08</t>
  </si>
  <si>
    <t xml:space="preserve">STOZAR K 6 BEZPATICOVÝ ZAROVY ZINEK     </t>
  </si>
  <si>
    <t>63</t>
  </si>
  <si>
    <t>NEA09</t>
  </si>
  <si>
    <t xml:space="preserve">SVIT. ASTRA 1/70-S 70W     </t>
  </si>
  <si>
    <t>64</t>
  </si>
  <si>
    <t>NEA10</t>
  </si>
  <si>
    <t xml:space="preserve">VYBOJKA SODIKOVA SONT-T PLUS 70W     </t>
  </si>
  <si>
    <t>65</t>
  </si>
  <si>
    <t>NEA11</t>
  </si>
  <si>
    <t xml:space="preserve">SVORKOVNICE SV 9.16.4/1     </t>
  </si>
  <si>
    <t>66</t>
  </si>
  <si>
    <t>NEA12</t>
  </si>
  <si>
    <t xml:space="preserve">POJISTKA TRUBICKOVA F 10A     </t>
  </si>
  <si>
    <t>67</t>
  </si>
  <si>
    <t>NEA13</t>
  </si>
  <si>
    <t xml:space="preserve">SVIT. YPSILON 70W VC. ZDROJE CERNE RX7S     </t>
  </si>
  <si>
    <t>68</t>
  </si>
  <si>
    <t>NEA14</t>
  </si>
  <si>
    <t xml:space="preserve">DRZAK SVETLOMETU DRZ 01 ZAROVY ZINEK     </t>
  </si>
  <si>
    <t>69</t>
  </si>
  <si>
    <t>PELA40A</t>
  </si>
  <si>
    <t xml:space="preserve">TRUBKA OCHRANNA KORUFLEX 63MM CERNA     </t>
  </si>
  <si>
    <t>70</t>
  </si>
  <si>
    <t>1000174090</t>
  </si>
  <si>
    <t xml:space="preserve">TRUBKA KORUG.OHEBNA KORUFL. 63 CERNA 50M     </t>
  </si>
  <si>
    <t>71</t>
  </si>
  <si>
    <t>NEA21</t>
  </si>
  <si>
    <t xml:space="preserve">PRACE MONTAZNI PLOSINOU     </t>
  </si>
  <si>
    <t>HOD</t>
  </si>
  <si>
    <t>72</t>
  </si>
  <si>
    <t>NEA22</t>
  </si>
  <si>
    <t xml:space="preserve">MONTAZ STOZ.ARU, SVORKOVNICE + SVITIDLO     </t>
  </si>
  <si>
    <t>73</t>
  </si>
  <si>
    <t>NEA20</t>
  </si>
  <si>
    <t xml:space="preserve">UPRAVA RVO     </t>
  </si>
  <si>
    <t>74</t>
  </si>
  <si>
    <t>1000001220</t>
  </si>
  <si>
    <t xml:space="preserve">DRAT FEZN PRUM.10MM ZEMNICI(BAL.50KG)     </t>
  </si>
  <si>
    <t>KG</t>
  </si>
  <si>
    <t>128</t>
  </si>
  <si>
    <t>75</t>
  </si>
  <si>
    <t>1000007480</t>
  </si>
  <si>
    <t xml:space="preserve">SROUB M10X 45, 6HR.HLAVA,POZ.CSN021303     </t>
  </si>
  <si>
    <t>76</t>
  </si>
  <si>
    <t>1000008030</t>
  </si>
  <si>
    <t xml:space="preserve">MATICE M10, 6HR.PRESNA, POZ.     </t>
  </si>
  <si>
    <t>77</t>
  </si>
  <si>
    <t>1000008350</t>
  </si>
  <si>
    <t xml:space="preserve">PODLOZKA PRUZNA 12, DIN 7980, POZ.     </t>
  </si>
  <si>
    <t>DIN 7980-FST-VZ</t>
  </si>
  <si>
    <t>78</t>
  </si>
  <si>
    <t>1000040290</t>
  </si>
  <si>
    <t xml:space="preserve">SVORKA SP1 - PRIPOJ. NA KONSTR.     </t>
  </si>
  <si>
    <t>SP</t>
  </si>
  <si>
    <t>79</t>
  </si>
  <si>
    <t>1000040380</t>
  </si>
  <si>
    <t xml:space="preserve">SVORKA SR 02B  SPOJ.PASEK 30X4     </t>
  </si>
  <si>
    <t>SR 2B</t>
  </si>
  <si>
    <t>80</t>
  </si>
  <si>
    <t>1000040390</t>
  </si>
  <si>
    <t xml:space="preserve">SVORKA ZEMNICI SR03-LIT.SPOJ.PASEK-DRAT     </t>
  </si>
  <si>
    <t>SR 3C</t>
  </si>
  <si>
    <t>81</t>
  </si>
  <si>
    <t>PCTA94A</t>
  </si>
  <si>
    <t xml:space="preserve">OMEZOV.PREP.1KV+SVORKY PRIPOJ. ALFE16-70     </t>
  </si>
  <si>
    <t>SADA</t>
  </si>
  <si>
    <t>82</t>
  </si>
  <si>
    <t>1003026600</t>
  </si>
  <si>
    <t xml:space="preserve">OMEZOVAC LOVOS 10/440-1NA ALFE 16-70     </t>
  </si>
  <si>
    <t>1*3 'Přepočtené koeficientem množství</t>
  </si>
  <si>
    <t>83</t>
  </si>
  <si>
    <t>1003198510</t>
  </si>
  <si>
    <t xml:space="preserve">SVORKA ODB NN 16-70MM2 SM 2.11     </t>
  </si>
  <si>
    <t>84</t>
  </si>
  <si>
    <t>PCTA95A</t>
  </si>
  <si>
    <t xml:space="preserve">OMEZOV.PREP.1KV+SVORKY PRIPOJ. AES16-120     </t>
  </si>
  <si>
    <t>85</t>
  </si>
  <si>
    <t>1003026610</t>
  </si>
  <si>
    <t xml:space="preserve">OMEZOVAC LOVOS 10/440-1IZ.SVORKA 16-120     </t>
  </si>
  <si>
    <t>3*3 'Přepočtené koeficientem množství</t>
  </si>
  <si>
    <t>86</t>
  </si>
  <si>
    <t>87</t>
  </si>
  <si>
    <t>PBIA89A</t>
  </si>
  <si>
    <t xml:space="preserve">PRIPOJ.VOD.DO 16 NA ALFE 16MM2 SR.SVOR.     </t>
  </si>
  <si>
    <t>88</t>
  </si>
  <si>
    <t>1003301940</t>
  </si>
  <si>
    <t xml:space="preserve">SVORKA ODB. ALST 2,2-6,8/4,6-6,8 669201     </t>
  </si>
  <si>
    <t>89</t>
  </si>
  <si>
    <t>PDQA32A</t>
  </si>
  <si>
    <t xml:space="preserve">SVODOVY VODIC-LANO FEZN50MM2 BEZ PODPER     </t>
  </si>
  <si>
    <t>90</t>
  </si>
  <si>
    <t>1000010990</t>
  </si>
  <si>
    <t xml:space="preserve">PRAMENCE OCEL. 50MM2 540 MPA     </t>
  </si>
  <si>
    <t>24*0,406 'Přepočtené koeficientem množství</t>
  </si>
  <si>
    <t>91</t>
  </si>
  <si>
    <t>NEA15</t>
  </si>
  <si>
    <t xml:space="preserve">MONTAZ UZEM. DRAT. FEZN 10 VC. SVOREK     </t>
  </si>
  <si>
    <t>92</t>
  </si>
  <si>
    <t>NEA16</t>
  </si>
  <si>
    <t xml:space="preserve">OSAZENI STOZAROVEHO POUZDRA 200MM     </t>
  </si>
  <si>
    <t>93</t>
  </si>
  <si>
    <t>NEA17</t>
  </si>
  <si>
    <t xml:space="preserve">TRUBKA PRO STOZAROVE POUZDRO 200MM     </t>
  </si>
  <si>
    <t>94</t>
  </si>
  <si>
    <t>NEA18</t>
  </si>
  <si>
    <t xml:space="preserve">STITEK OZNACENI BLESK     </t>
  </si>
  <si>
    <t>95</t>
  </si>
  <si>
    <t>NEA19</t>
  </si>
  <si>
    <t xml:space="preserve">STITEK OZNACENI STOZARU     </t>
  </si>
  <si>
    <t>96</t>
  </si>
  <si>
    <t>PECA68A</t>
  </si>
  <si>
    <t xml:space="preserve">ZAKL.BETON C12/15 DO 5M3 BEZ BEDN.A DOPR     </t>
  </si>
  <si>
    <t>M3</t>
  </si>
  <si>
    <t>97</t>
  </si>
  <si>
    <t>9870011040</t>
  </si>
  <si>
    <t xml:space="preserve">CEZDSO SMES BETONOVA C12/15 XC0 VYCHOD     </t>
  </si>
  <si>
    <t>98</t>
  </si>
  <si>
    <t>PCHA40A</t>
  </si>
  <si>
    <t xml:space="preserve">PRIPL.NA ZATAH. KABELU V OCHRANNE TRUBCE     </t>
  </si>
  <si>
    <t>99</t>
  </si>
  <si>
    <t>PEDA22A</t>
  </si>
  <si>
    <t xml:space="preserve">VYKOP KABEL.RYHY 35X80 CM RUCNE,ZEM.TR.3     </t>
  </si>
  <si>
    <t>100</t>
  </si>
  <si>
    <t>PEFA14A</t>
  </si>
  <si>
    <t xml:space="preserve">ZAHOZ KABEL.RYHY 35X60 CM RUCNE,ZEM.TR.3     </t>
  </si>
  <si>
    <t>101</t>
  </si>
  <si>
    <t>PECA52A</t>
  </si>
  <si>
    <t xml:space="preserve">VYKOP JAMY RUCNE,ZEMINA TRIDY 3-4     </t>
  </si>
  <si>
    <t>102</t>
  </si>
  <si>
    <t>PECA60A</t>
  </si>
  <si>
    <t xml:space="preserve">ZAHOZ JAMY RUCNE,ZEMINA TRIDY 3-4     </t>
  </si>
  <si>
    <t>103</t>
  </si>
  <si>
    <t>PKAA19A</t>
  </si>
  <si>
    <t xml:space="preserve">NAKLADANI VYKOPKU DO 100M3,ZEM.1-4     </t>
  </si>
  <si>
    <t>104</t>
  </si>
  <si>
    <t>PEBA04A</t>
  </si>
  <si>
    <t xml:space="preserve">VYKOP JAMY PRO SLOUP, KOTVU-RUCNE,TR.3-4     </t>
  </si>
  <si>
    <t>105</t>
  </si>
  <si>
    <t>PENA03A</t>
  </si>
  <si>
    <t xml:space="preserve">HUTNENI ZEMINY STROJNE,VRSTVA 20CM     </t>
  </si>
  <si>
    <t>106</t>
  </si>
  <si>
    <t>PEJA01A</t>
  </si>
  <si>
    <t xml:space="preserve">KAB.LOZE PISKOVE SIRE 35 CM,BEZ ZAKRYTI     </t>
  </si>
  <si>
    <t>107</t>
  </si>
  <si>
    <t>9870020290</t>
  </si>
  <si>
    <t xml:space="preserve">CEZDSO PISEK ZASYPOVY FR.0-4     </t>
  </si>
  <si>
    <t>16*128 'Přepočtené koeficientem množství</t>
  </si>
  <si>
    <t>108</t>
  </si>
  <si>
    <t>PEQA40A</t>
  </si>
  <si>
    <t xml:space="preserve">PISEK ZASYPOVY FR.0-4     </t>
  </si>
  <si>
    <t>109</t>
  </si>
  <si>
    <t>1,6*1600 'Přepočtené koeficientem množství</t>
  </si>
  <si>
    <t>110</t>
  </si>
  <si>
    <t>PEKA08A</t>
  </si>
  <si>
    <t xml:space="preserve">PROTLAK NERIZENY DO 160MM VC.TRUBKY     </t>
  </si>
  <si>
    <t>111</t>
  </si>
  <si>
    <t>9870011940</t>
  </si>
  <si>
    <t xml:space="preserve">CEZDSO TRUBKA PROTLAK PE100 SDR17 PR.160     </t>
  </si>
  <si>
    <t>112</t>
  </si>
  <si>
    <t>PENA22A</t>
  </si>
  <si>
    <t xml:space="preserve">ZAJISTENI KABELU PRI KRIZENI     </t>
  </si>
  <si>
    <t>113</t>
  </si>
  <si>
    <t>9870011600</t>
  </si>
  <si>
    <t xml:space="preserve">CEZDSO REZIVO HRANOL JEHLICNATE DO120CM2     </t>
  </si>
  <si>
    <t>84*0,015 'Přepočtené koeficientem množství</t>
  </si>
  <si>
    <t>114</t>
  </si>
  <si>
    <t>9870011610</t>
  </si>
  <si>
    <t xml:space="preserve">CEZDSO REZIVO DESKOVE JEHLICNATE NEOPRAC     </t>
  </si>
  <si>
    <t>115</t>
  </si>
  <si>
    <t>9870011760</t>
  </si>
  <si>
    <t xml:space="preserve">CEZDSO DRAT OCEL.PR.2.0 MEKKY     </t>
  </si>
  <si>
    <t>84*0,144 'Přepočtené koeficientem množství</t>
  </si>
  <si>
    <t>116</t>
  </si>
  <si>
    <t>PENA21A</t>
  </si>
  <si>
    <t xml:space="preserve">ZAJISTENI KABELU PRI SOUBEHU     </t>
  </si>
  <si>
    <t>117</t>
  </si>
  <si>
    <t>452*0,006 'Přepočtené koeficientem množství</t>
  </si>
  <si>
    <t>118</t>
  </si>
  <si>
    <t>452*0,001 'Přepočtené koeficientem množství</t>
  </si>
  <si>
    <t>119</t>
  </si>
  <si>
    <t>452*0,144 'Přepočtené koeficientem množství</t>
  </si>
  <si>
    <t>120</t>
  </si>
  <si>
    <t>PEQA02A</t>
  </si>
  <si>
    <t xml:space="preserve">OSETI POVRCHU TRAVOU     </t>
  </si>
  <si>
    <t>M2</t>
  </si>
  <si>
    <t>121</t>
  </si>
  <si>
    <t>9870011700</t>
  </si>
  <si>
    <t xml:space="preserve">CEZDSO SEMENO TRAVNI     </t>
  </si>
  <si>
    <t>8*0,04 'Přepočtené koeficientem množství</t>
  </si>
  <si>
    <t>122</t>
  </si>
  <si>
    <t>NEA23</t>
  </si>
  <si>
    <t xml:space="preserve">DEMONTAZ STAVAJICIHO ZARIZENI VO     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</si>
  <si>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</si>
  <si>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</si>
  <si>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</si>
  <si>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</si>
  <si>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</si>
  <si>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 xml:space="preserve">Příplatek na mechanizaci pro malé stavby     </t>
  </si>
  <si>
    <t>KČ</t>
  </si>
  <si>
    <t>VII. Ostatní náklady</t>
  </si>
  <si>
    <t xml:space="preserve">Vytýčení podzemních zařízení     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</si>
  <si>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</si>
  <si>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</si>
  <si>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</si>
  <si>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</si>
  <si>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</si>
  <si>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</si>
  <si>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</si>
  <si>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</si>
  <si>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</si>
  <si>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</si>
  <si>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</si>
  <si>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</si>
  <si>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</si>
  <si>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</si>
  <si>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</si>
  <si>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</si>
  <si>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</si>
  <si>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</si>
  <si>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</si>
  <si>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Geodetické vytýčení před. zaháj. stavby     </t>
  </si>
  <si>
    <t xml:space="preserve">Geodetické zaměření skutečného stavu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</si>
  <si>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</si>
  <si>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</si>
  <si>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</si>
  <si>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</si>
  <si>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</si>
  <si>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</si>
  <si>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</si>
  <si>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</si>
  <si>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</si>
  <si>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</si>
  <si>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</si>
  <si>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</si>
  <si>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</si>
  <si>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</si>
  <si>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t>Soubor neobsahuje soupisy vedlejších a ostatních nákladů jednotlivých objektů a stavby. Tyto jsou přiloženy v samostatných přílohách. Pro podání nabídky</t>
  </si>
  <si>
    <t>je třeba vyplnit i tyto soubory!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</si>
  <si>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</si>
  <si>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</si>
  <si>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 a provozní soubory, bez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</si>
  <si>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</si>
  <si>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s rekapitulací jejich cen. Na základě údaje Typ je možné identifikovat typ objektu:</t>
  </si>
  <si>
    <t>Stavební objekt pozemní</t>
  </si>
  <si>
    <t>ING</t>
  </si>
  <si>
    <t>Stavební objekt inženýrský</t>
  </si>
  <si>
    <t>PRO</t>
  </si>
  <si>
    <t>Provozní soubor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</si>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</sst>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b/>
      <sz val="16"/>
      <color indexed="10"/>
      <name val="Trebuchet MS"/>
      <family val="2"/>
    </font>
    <font>
      <i/>
      <sz val="9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55"/>
      </left>
      <right/>
      <top/>
      <bottom/>
    </border>
    <border>
      <left/>
      <right/>
      <top style="hair">
        <color indexed="55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3">
    <xf numFmtId="0" fontId="0" fillId="0" borderId="0" xfId="0" applyAlignment="1">
      <alignment vertical="top"/>
    </xf>
    <xf numFmtId="0" fontId="18" fillId="0" borderId="0" xfId="0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3" fillId="0" borderId="10" xfId="0" applyFont="1" applyBorder="1" applyAlignment="1">
      <alignment horizontal="center" vertical="center"/>
    </xf>
    <xf numFmtId="0" fontId="7" fillId="26" borderId="11" xfId="0" applyFont="1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left" vertical="center"/>
      <protection/>
    </xf>
    <xf numFmtId="0" fontId="7" fillId="26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7" fillId="26" borderId="11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2" borderId="0" xfId="0" applyFill="1" applyAlignment="1">
      <alignment horizontal="left" vertical="top"/>
    </xf>
    <xf numFmtId="0" fontId="1" fillId="22" borderId="0" xfId="0" applyFont="1" applyFill="1" applyAlignment="1">
      <alignment horizontal="left" vertical="center"/>
    </xf>
    <xf numFmtId="0" fontId="0" fillId="2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23" borderId="0" xfId="0" applyFont="1" applyFill="1" applyAlignment="1">
      <alignment horizontal="left" vertical="center"/>
    </xf>
    <xf numFmtId="49" fontId="7" fillId="23" borderId="0" xfId="0" applyNumberFormat="1" applyFont="1" applyFill="1" applyAlignment="1">
      <alignment horizontal="left" vertical="top"/>
    </xf>
    <xf numFmtId="0" fontId="0" fillId="0" borderId="20" xfId="0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0" fillId="26" borderId="0" xfId="0" applyFill="1" applyAlignment="1" applyProtection="1">
      <alignment horizontal="left" vertical="center"/>
      <protection/>
    </xf>
    <xf numFmtId="0" fontId="9" fillId="26" borderId="12" xfId="0" applyFont="1" applyFill="1" applyBorder="1" applyAlignment="1" applyProtection="1">
      <alignment horizontal="left" vertical="center"/>
      <protection/>
    </xf>
    <xf numFmtId="0" fontId="0" fillId="26" borderId="11" xfId="0" applyFill="1" applyBorder="1" applyAlignment="1" applyProtection="1">
      <alignment horizontal="left" vertical="center"/>
      <protection/>
    </xf>
    <xf numFmtId="0" fontId="9" fillId="26" borderId="11" xfId="0" applyFont="1" applyFill="1" applyBorder="1" applyAlignment="1" applyProtection="1">
      <alignment horizontal="center" vertical="center"/>
      <protection/>
    </xf>
    <xf numFmtId="164" fontId="9" fillId="26" borderId="11" xfId="0" applyNumberFormat="1" applyFont="1" applyFill="1" applyBorder="1" applyAlignment="1" applyProtection="1">
      <alignment horizontal="right" vertical="center"/>
      <protection/>
    </xf>
    <xf numFmtId="0" fontId="0" fillId="26" borderId="19" xfId="0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8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7" fillId="26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13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164" fontId="5" fillId="0" borderId="26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8" xfId="0" applyFont="1" applyBorder="1" applyAlignment="1">
      <alignment horizontal="left" vertical="center"/>
    </xf>
    <xf numFmtId="164" fontId="20" fillId="0" borderId="13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164" fontId="20" fillId="0" borderId="26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0" fontId="16" fillId="0" borderId="32" xfId="0" applyFont="1" applyBorder="1" applyAlignment="1" applyProtection="1">
      <alignment horizontal="lef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26" borderId="11" xfId="0" applyFont="1" applyFill="1" applyBorder="1" applyAlignment="1" applyProtection="1">
      <alignment horizontal="right" vertical="center"/>
      <protection/>
    </xf>
    <xf numFmtId="0" fontId="0" fillId="26" borderId="11" xfId="0" applyFill="1" applyBorder="1" applyAlignment="1">
      <alignment horizontal="left" vertical="center"/>
    </xf>
    <xf numFmtId="0" fontId="0" fillId="26" borderId="35" xfId="0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26" borderId="0" xfId="0" applyFont="1" applyFill="1" applyAlignment="1" applyProtection="1">
      <alignment horizontal="left" vertical="center"/>
      <protection/>
    </xf>
    <xf numFmtId="0" fontId="0" fillId="26" borderId="0" xfId="0" applyFill="1" applyAlignment="1">
      <alignment horizontal="left" vertical="center"/>
    </xf>
    <xf numFmtId="0" fontId="7" fillId="26" borderId="0" xfId="0" applyFont="1" applyFill="1" applyAlignment="1" applyProtection="1">
      <alignment horizontal="right"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9" xfId="0" applyFont="1" applyBorder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/>
    </xf>
    <xf numFmtId="0" fontId="7" fillId="26" borderId="28" xfId="0" applyFont="1" applyFill="1" applyBorder="1" applyAlignment="1" applyProtection="1">
      <alignment horizontal="center" vertical="center" wrapText="1"/>
      <protection/>
    </xf>
    <xf numFmtId="0" fontId="7" fillId="26" borderId="29" xfId="0" applyFont="1" applyFill="1" applyBorder="1" applyAlignment="1" applyProtection="1">
      <alignment horizontal="center" vertical="center" wrapText="1"/>
      <protection/>
    </xf>
    <xf numFmtId="0" fontId="7" fillId="26" borderId="29" xfId="0" applyFont="1" applyFill="1" applyBorder="1" applyAlignment="1">
      <alignment horizontal="center" vertical="center" wrapText="1"/>
    </xf>
    <xf numFmtId="0" fontId="7" fillId="26" borderId="3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2" fillId="0" borderId="14" xfId="0" applyNumberFormat="1" applyFont="1" applyBorder="1" applyAlignment="1" applyProtection="1">
      <alignment horizontal="right"/>
      <protection/>
    </xf>
    <xf numFmtId="167" fontId="22" fillId="0" borderId="25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8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168" fontId="21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4" fillId="0" borderId="18" xfId="0" applyFont="1" applyBorder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167" fontId="24" fillId="0" borderId="0" xfId="0" applyNumberFormat="1" applyFont="1" applyAlignment="1" applyProtection="1">
      <alignment horizontal="right"/>
      <protection/>
    </xf>
    <xf numFmtId="167" fontId="24" fillId="0" borderId="26" xfId="0" applyNumberFormat="1" applyFont="1" applyBorder="1" applyAlignment="1" applyProtection="1">
      <alignment horizontal="right"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23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11" fillId="23" borderId="36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6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5" fillId="0" borderId="36" xfId="0" applyFont="1" applyBorder="1" applyAlignment="1" applyProtection="1">
      <alignment horizontal="center" vertical="center"/>
      <protection/>
    </xf>
    <xf numFmtId="49" fontId="25" fillId="0" borderId="36" xfId="0" applyNumberFormat="1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center" vertical="center" wrapText="1"/>
      <protection/>
    </xf>
    <xf numFmtId="168" fontId="25" fillId="0" borderId="36" xfId="0" applyNumberFormat="1" applyFont="1" applyBorder="1" applyAlignment="1" applyProtection="1">
      <alignment horizontal="right" vertical="center"/>
      <protection/>
    </xf>
    <xf numFmtId="164" fontId="25" fillId="23" borderId="36" xfId="0" applyNumberFormat="1" applyFont="1" applyFill="1" applyBorder="1" applyAlignment="1">
      <alignment horizontal="right" vertical="center"/>
    </xf>
    <xf numFmtId="164" fontId="25" fillId="0" borderId="36" xfId="0" applyNumberFormat="1" applyFont="1" applyBorder="1" applyAlignment="1" applyProtection="1">
      <alignment horizontal="right" vertical="center"/>
      <protection/>
    </xf>
    <xf numFmtId="0" fontId="25" fillId="0" borderId="36" xfId="0" applyFont="1" applyBorder="1" applyAlignment="1" applyProtection="1">
      <alignment horizontal="left" vertical="center"/>
      <protection/>
    </xf>
    <xf numFmtId="0" fontId="25" fillId="0" borderId="18" xfId="0" applyFont="1" applyBorder="1" applyAlignment="1">
      <alignment horizontal="left" vertical="center"/>
    </xf>
    <xf numFmtId="0" fontId="25" fillId="23" borderId="36" xfId="0" applyFont="1" applyFill="1" applyBorder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168" fontId="26" fillId="0" borderId="0" xfId="0" applyNumberFormat="1" applyFont="1" applyAlignment="1" applyProtection="1">
      <alignment horizontal="right" vertical="center"/>
      <protection/>
    </xf>
    <xf numFmtId="0" fontId="26" fillId="0" borderId="18" xfId="0" applyFont="1" applyBorder="1" applyAlignment="1">
      <alignment horizontal="left" vertical="center"/>
    </xf>
    <xf numFmtId="0" fontId="26" fillId="0" borderId="13" xfId="0" applyFont="1" applyBorder="1" applyAlignment="1" applyProtection="1">
      <alignment horizontal="left" vertical="center"/>
      <protection/>
    </xf>
    <xf numFmtId="0" fontId="26" fillId="0" borderId="26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center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>
      <alignment horizontal="left" vertical="center"/>
    </xf>
    <xf numFmtId="0" fontId="30" fillId="0" borderId="18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164" fontId="30" fillId="0" borderId="32" xfId="0" applyNumberFormat="1" applyFont="1" applyBorder="1" applyAlignment="1" applyProtection="1">
      <alignment horizontal="right" vertical="center"/>
      <protection/>
    </xf>
    <xf numFmtId="0" fontId="30" fillId="0" borderId="19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center"/>
      <protection/>
    </xf>
    <xf numFmtId="164" fontId="30" fillId="0" borderId="0" xfId="0" applyNumberFormat="1" applyFont="1" applyAlignment="1" applyProtection="1">
      <alignment horizontal="right"/>
      <protection/>
    </xf>
    <xf numFmtId="0" fontId="30" fillId="0" borderId="0" xfId="0" applyFont="1" applyAlignment="1">
      <alignment horizontal="left"/>
    </xf>
    <xf numFmtId="0" fontId="0" fillId="0" borderId="32" xfId="0" applyBorder="1" applyAlignment="1" applyProtection="1">
      <alignment horizontal="left" vertical="center"/>
      <protection/>
    </xf>
    <xf numFmtId="0" fontId="57" fillId="22" borderId="0" xfId="36" applyFill="1" applyAlignment="1">
      <alignment horizontal="left" vertical="top"/>
    </xf>
    <xf numFmtId="0" fontId="60" fillId="0" borderId="0" xfId="36" applyFont="1" applyAlignment="1">
      <alignment horizontal="center" vertical="center"/>
    </xf>
    <xf numFmtId="0" fontId="2" fillId="22" borderId="0" xfId="0" applyFont="1" applyFill="1" applyAlignment="1">
      <alignment horizontal="left" vertical="center"/>
    </xf>
    <xf numFmtId="0" fontId="29" fillId="22" borderId="0" xfId="0" applyFont="1" applyFill="1" applyAlignment="1">
      <alignment horizontal="left" vertical="center"/>
    </xf>
    <xf numFmtId="0" fontId="61" fillId="22" borderId="0" xfId="36" applyFont="1" applyFill="1" applyAlignment="1">
      <alignment horizontal="left" vertical="center"/>
    </xf>
    <xf numFmtId="0" fontId="1" fillId="22" borderId="0" xfId="0" applyFont="1" applyFill="1" applyAlignment="1" applyProtection="1">
      <alignment horizontal="left" vertical="center"/>
      <protection/>
    </xf>
    <xf numFmtId="0" fontId="29" fillId="22" borderId="0" xfId="0" applyFont="1" applyFill="1" applyAlignment="1" applyProtection="1">
      <alignment horizontal="left" vertical="center"/>
      <protection/>
    </xf>
    <xf numFmtId="0" fontId="2" fillId="22" borderId="0" xfId="0" applyFont="1" applyFill="1" applyAlignment="1" applyProtection="1">
      <alignment horizontal="left" vertical="center"/>
      <protection/>
    </xf>
    <xf numFmtId="0" fontId="61" fillId="22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11" fillId="0" borderId="0" xfId="0" applyFont="1" applyAlignment="1" applyProtection="1">
      <alignment horizontal="left" vertical="center"/>
      <protection/>
    </xf>
    <xf numFmtId="0" fontId="9" fillId="26" borderId="11" xfId="0" applyFont="1" applyFill="1" applyBorder="1" applyAlignment="1" applyProtection="1">
      <alignment horizontal="left" vertical="center"/>
      <protection/>
    </xf>
    <xf numFmtId="164" fontId="9" fillId="26" borderId="11" xfId="0" applyNumberFormat="1" applyFont="1" applyFill="1" applyBorder="1" applyAlignment="1" applyProtection="1">
      <alignment horizontal="right" vertical="center"/>
      <protection/>
    </xf>
    <xf numFmtId="0" fontId="0" fillId="26" borderId="27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23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61" fillId="22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M:\DOCUME~1\QTPETE~1\LOCALS~1\Temp\11\KROSPLUS\rad854F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M:\DOCUME~1\QTPETE~1\LOCALS~1\Temp\11\KROSPLUS\rad00FA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M:\DOCUME~1\QTPETE~1\LOCALS~1\Temp\11\KROSPLUS\rad3B8F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M:\DOCUME~1\QTPETE~1\LOCALS~1\Temp\11\KROSPLUS\rad854F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M:\DOCUME~1\QTPETE~1\LOCALS~1\Temp\11\KROSPLUS\rad00FA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M:\DOCUME~1\QTPETE~1\LOCALS~1\Temp\11\KROSPLUS\rad3B8F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2" customWidth="1"/>
    <col min="2" max="2" width="1.66796875" style="22" customWidth="1"/>
    <col min="3" max="3" width="4.16015625" style="22" customWidth="1"/>
    <col min="4" max="33" width="2.5" style="22" customWidth="1"/>
    <col min="34" max="34" width="3.33203125" style="22" customWidth="1"/>
    <col min="35" max="35" width="31.66015625" style="22" customWidth="1"/>
    <col min="36" max="37" width="2.5" style="22" customWidth="1"/>
    <col min="38" max="38" width="8.33203125" style="22" customWidth="1"/>
    <col min="39" max="39" width="3.33203125" style="22" customWidth="1"/>
    <col min="40" max="40" width="13.33203125" style="22" customWidth="1"/>
    <col min="41" max="41" width="7.5" style="22" customWidth="1"/>
    <col min="42" max="42" width="4.16015625" style="22" customWidth="1"/>
    <col min="43" max="43" width="15.66015625" style="22" customWidth="1"/>
    <col min="44" max="44" width="13.66015625" style="22" customWidth="1"/>
    <col min="45" max="46" width="25.83203125" style="22" hidden="1" customWidth="1"/>
    <col min="47" max="47" width="25" style="22" hidden="1" customWidth="1"/>
    <col min="48" max="52" width="21.66015625" style="22" hidden="1" customWidth="1"/>
    <col min="53" max="53" width="19.16015625" style="22" hidden="1" customWidth="1"/>
    <col min="54" max="54" width="25" style="22" hidden="1" customWidth="1"/>
    <col min="55" max="56" width="19.16015625" style="22" hidden="1" customWidth="1"/>
    <col min="57" max="57" width="66.5" style="22" customWidth="1"/>
    <col min="58" max="70" width="10.66015625" style="21" customWidth="1"/>
    <col min="71" max="91" width="10.66015625" style="22" hidden="1" customWidth="1"/>
    <col min="92" max="16384" width="10.66015625" style="21" customWidth="1"/>
  </cols>
  <sheetData>
    <row r="1" spans="1:256" s="23" customFormat="1" ht="22.5" customHeight="1">
      <c r="A1" s="217" t="s">
        <v>0</v>
      </c>
      <c r="B1" s="218"/>
      <c r="C1" s="218"/>
      <c r="D1" s="219" t="s">
        <v>1</v>
      </c>
      <c r="E1" s="218"/>
      <c r="F1" s="218"/>
      <c r="G1" s="218"/>
      <c r="H1" s="218"/>
      <c r="I1" s="218"/>
      <c r="J1" s="218"/>
      <c r="K1" s="220" t="s">
        <v>539</v>
      </c>
      <c r="L1" s="220"/>
      <c r="M1" s="220"/>
      <c r="N1" s="220"/>
      <c r="O1" s="220"/>
      <c r="P1" s="220"/>
      <c r="Q1" s="220"/>
      <c r="R1" s="220"/>
      <c r="S1" s="220"/>
      <c r="T1" s="218"/>
      <c r="U1" s="218"/>
      <c r="V1" s="218"/>
      <c r="W1" s="220" t="s">
        <v>540</v>
      </c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12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4" t="s">
        <v>2</v>
      </c>
      <c r="BT1" s="24" t="s">
        <v>3</v>
      </c>
      <c r="BU1" s="24" t="s">
        <v>3</v>
      </c>
      <c r="BV1" s="24" t="s">
        <v>4</v>
      </c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3:72" s="22" customFormat="1" ht="37.5" customHeight="1">
      <c r="C2" s="22"/>
      <c r="AR2" s="4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26" t="s">
        <v>5</v>
      </c>
      <c r="BT2" s="26" t="s">
        <v>6</v>
      </c>
    </row>
    <row r="3" spans="2:72" s="22" customFormat="1" ht="7.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9"/>
      <c r="BS3" s="26" t="s">
        <v>5</v>
      </c>
      <c r="BT3" s="26" t="s">
        <v>7</v>
      </c>
    </row>
    <row r="4" spans="2:71" s="22" customFormat="1" ht="37.5" customHeight="1">
      <c r="B4" s="30"/>
      <c r="C4" s="31"/>
      <c r="D4" s="32" t="s">
        <v>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3"/>
      <c r="AS4" s="34" t="s">
        <v>9</v>
      </c>
      <c r="BE4" s="35" t="s">
        <v>10</v>
      </c>
      <c r="BS4" s="26" t="s">
        <v>11</v>
      </c>
    </row>
    <row r="5" spans="2:71" s="22" customFormat="1" ht="15" customHeight="1">
      <c r="B5" s="30"/>
      <c r="C5" s="31"/>
      <c r="D5" s="36" t="s">
        <v>12</v>
      </c>
      <c r="E5" s="31"/>
      <c r="F5" s="31"/>
      <c r="G5" s="31"/>
      <c r="H5" s="31"/>
      <c r="I5" s="31"/>
      <c r="J5" s="31"/>
      <c r="K5" s="8" t="s">
        <v>13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1"/>
      <c r="AQ5" s="33"/>
      <c r="BE5" s="301" t="s">
        <v>14</v>
      </c>
      <c r="BS5" s="26" t="s">
        <v>5</v>
      </c>
    </row>
    <row r="6" spans="2:71" s="22" customFormat="1" ht="37.5" customHeight="1">
      <c r="B6" s="30"/>
      <c r="C6" s="31"/>
      <c r="D6" s="38" t="s">
        <v>15</v>
      </c>
      <c r="E6" s="31"/>
      <c r="F6" s="31"/>
      <c r="G6" s="31"/>
      <c r="H6" s="31"/>
      <c r="I6" s="31"/>
      <c r="J6" s="31"/>
      <c r="K6" s="304" t="s">
        <v>16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1"/>
      <c r="AQ6" s="33"/>
      <c r="BE6" s="3"/>
      <c r="BS6" s="26" t="s">
        <v>5</v>
      </c>
    </row>
    <row r="7" spans="2:71" s="22" customFormat="1" ht="15" customHeight="1">
      <c r="B7" s="30"/>
      <c r="C7" s="31"/>
      <c r="D7" s="39" t="s">
        <v>17</v>
      </c>
      <c r="E7" s="31"/>
      <c r="F7" s="31"/>
      <c r="G7" s="31"/>
      <c r="H7" s="31"/>
      <c r="I7" s="31"/>
      <c r="J7" s="31"/>
      <c r="K7" s="37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9" t="s">
        <v>18</v>
      </c>
      <c r="AL7" s="31"/>
      <c r="AM7" s="31"/>
      <c r="AN7" s="37"/>
      <c r="AO7" s="31"/>
      <c r="AP7" s="31"/>
      <c r="AQ7" s="33"/>
      <c r="BE7" s="3"/>
      <c r="BS7" s="26" t="s">
        <v>5</v>
      </c>
    </row>
    <row r="8" spans="2:71" s="22" customFormat="1" ht="15" customHeight="1">
      <c r="B8" s="30"/>
      <c r="C8" s="31"/>
      <c r="D8" s="39" t="s">
        <v>19</v>
      </c>
      <c r="E8" s="31"/>
      <c r="F8" s="31"/>
      <c r="G8" s="31"/>
      <c r="H8" s="31"/>
      <c r="I8" s="31"/>
      <c r="J8" s="31"/>
      <c r="K8" s="37" t="s">
        <v>20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9" t="s">
        <v>21</v>
      </c>
      <c r="AL8" s="31"/>
      <c r="AM8" s="31"/>
      <c r="AN8" s="40" t="s">
        <v>22</v>
      </c>
      <c r="AO8" s="31"/>
      <c r="AP8" s="31"/>
      <c r="AQ8" s="33"/>
      <c r="BE8" s="3"/>
      <c r="BS8" s="26" t="s">
        <v>5</v>
      </c>
    </row>
    <row r="9" spans="2:71" s="22" customFormat="1" ht="1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/>
      <c r="BE9" s="3"/>
      <c r="BS9" s="26" t="s">
        <v>5</v>
      </c>
    </row>
    <row r="10" spans="2:71" s="22" customFormat="1" ht="15" customHeight="1">
      <c r="B10" s="30"/>
      <c r="C10" s="31"/>
      <c r="D10" s="39" t="s">
        <v>23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9" t="s">
        <v>24</v>
      </c>
      <c r="AL10" s="31"/>
      <c r="AM10" s="31"/>
      <c r="AN10" s="37" t="s">
        <v>25</v>
      </c>
      <c r="AO10" s="31"/>
      <c r="AP10" s="31"/>
      <c r="AQ10" s="33"/>
      <c r="BE10" s="3"/>
      <c r="BS10" s="26" t="s">
        <v>5</v>
      </c>
    </row>
    <row r="11" spans="2:71" s="22" customFormat="1" ht="19.5" customHeight="1">
      <c r="B11" s="30"/>
      <c r="C11" s="31"/>
      <c r="D11" s="31"/>
      <c r="E11" s="37" t="s">
        <v>26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9" t="s">
        <v>27</v>
      </c>
      <c r="AL11" s="31"/>
      <c r="AM11" s="31"/>
      <c r="AN11" s="37" t="s">
        <v>28</v>
      </c>
      <c r="AO11" s="31"/>
      <c r="AP11" s="31"/>
      <c r="AQ11" s="33"/>
      <c r="BE11" s="3"/>
      <c r="BS11" s="26" t="s">
        <v>5</v>
      </c>
    </row>
    <row r="12" spans="2:71" s="22" customFormat="1" ht="7.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3"/>
      <c r="BE12" s="3"/>
      <c r="BS12" s="26" t="s">
        <v>5</v>
      </c>
    </row>
    <row r="13" spans="2:71" s="22" customFormat="1" ht="15" customHeight="1">
      <c r="B13" s="30"/>
      <c r="C13" s="31"/>
      <c r="D13" s="39" t="s">
        <v>29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9" t="s">
        <v>24</v>
      </c>
      <c r="AL13" s="31"/>
      <c r="AM13" s="31"/>
      <c r="AN13" s="41" t="s">
        <v>30</v>
      </c>
      <c r="AO13" s="31"/>
      <c r="AP13" s="31"/>
      <c r="AQ13" s="33"/>
      <c r="BE13" s="3"/>
      <c r="BS13" s="26" t="s">
        <v>5</v>
      </c>
    </row>
    <row r="14" spans="2:71" s="22" customFormat="1" ht="15.75" customHeight="1">
      <c r="B14" s="30"/>
      <c r="C14" s="31"/>
      <c r="D14" s="31"/>
      <c r="E14" s="305" t="s">
        <v>30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9" t="s">
        <v>27</v>
      </c>
      <c r="AL14" s="31"/>
      <c r="AM14" s="31"/>
      <c r="AN14" s="41" t="s">
        <v>30</v>
      </c>
      <c r="AO14" s="31"/>
      <c r="AP14" s="31"/>
      <c r="AQ14" s="33"/>
      <c r="BE14" s="3"/>
      <c r="BS14" s="26" t="s">
        <v>5</v>
      </c>
    </row>
    <row r="15" spans="2:71" s="22" customFormat="1" ht="7.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3"/>
      <c r="BE15" s="3"/>
      <c r="BS15" s="26" t="s">
        <v>3</v>
      </c>
    </row>
    <row r="16" spans="2:71" s="22" customFormat="1" ht="15" customHeight="1">
      <c r="B16" s="30"/>
      <c r="C16" s="31"/>
      <c r="D16" s="39" t="s">
        <v>31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9" t="s">
        <v>24</v>
      </c>
      <c r="AL16" s="31"/>
      <c r="AM16" s="31"/>
      <c r="AN16" s="37" t="s">
        <v>32</v>
      </c>
      <c r="AO16" s="31"/>
      <c r="AP16" s="31"/>
      <c r="AQ16" s="33"/>
      <c r="BE16" s="3"/>
      <c r="BS16" s="26" t="s">
        <v>3</v>
      </c>
    </row>
    <row r="17" spans="2:71" s="22" customFormat="1" ht="19.5" customHeight="1">
      <c r="B17" s="30"/>
      <c r="C17" s="31"/>
      <c r="D17" s="31"/>
      <c r="E17" s="37" t="s">
        <v>33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9" t="s">
        <v>27</v>
      </c>
      <c r="AL17" s="31"/>
      <c r="AM17" s="31"/>
      <c r="AN17" s="37"/>
      <c r="AO17" s="31"/>
      <c r="AP17" s="31"/>
      <c r="AQ17" s="33"/>
      <c r="BE17" s="3"/>
      <c r="BS17" s="26" t="s">
        <v>3</v>
      </c>
    </row>
    <row r="18" spans="2:71" s="22" customFormat="1" ht="7.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3"/>
      <c r="BE18" s="3"/>
      <c r="BS18" s="26" t="s">
        <v>5</v>
      </c>
    </row>
    <row r="19" spans="2:71" s="22" customFormat="1" ht="15" customHeight="1">
      <c r="B19" s="30"/>
      <c r="C19" s="31"/>
      <c r="D19" s="39" t="s">
        <v>34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3"/>
      <c r="BE19" s="3"/>
      <c r="BS19" s="26" t="s">
        <v>35</v>
      </c>
    </row>
    <row r="20" spans="2:71" s="22" customFormat="1" ht="15.75" customHeight="1">
      <c r="B20" s="30"/>
      <c r="C20" s="31"/>
      <c r="D20" s="31"/>
      <c r="E20" s="306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1"/>
      <c r="AP20" s="31"/>
      <c r="AQ20" s="33"/>
      <c r="BE20" s="3"/>
      <c r="BS20" s="26" t="s">
        <v>3</v>
      </c>
    </row>
    <row r="21" spans="2:57" s="22" customFormat="1" ht="7.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3"/>
      <c r="BE21" s="3"/>
    </row>
    <row r="22" spans="2:57" s="22" customFormat="1" ht="7.5" customHeight="1">
      <c r="B22" s="30"/>
      <c r="C22" s="3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1"/>
      <c r="AQ22" s="33"/>
      <c r="BE22" s="3"/>
    </row>
    <row r="23" spans="2:57" s="26" customFormat="1" ht="27" customHeight="1">
      <c r="B23" s="43"/>
      <c r="C23" s="44"/>
      <c r="D23" s="45" t="s">
        <v>36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07">
        <f>ROUNDUP($AG$47,2)</f>
        <v>0</v>
      </c>
      <c r="AL23" s="308"/>
      <c r="AM23" s="308"/>
      <c r="AN23" s="308"/>
      <c r="AO23" s="308"/>
      <c r="AP23" s="44"/>
      <c r="AQ23" s="47"/>
      <c r="BE23" s="18"/>
    </row>
    <row r="24" spans="2:57" s="26" customFormat="1" ht="7.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18"/>
    </row>
    <row r="25" spans="2:57" s="26" customFormat="1" ht="14.25" customHeigh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09" t="s">
        <v>37</v>
      </c>
      <c r="M25" s="16"/>
      <c r="N25" s="16"/>
      <c r="O25" s="16"/>
      <c r="P25" s="44"/>
      <c r="Q25" s="44"/>
      <c r="R25" s="44"/>
      <c r="S25" s="44"/>
      <c r="T25" s="44"/>
      <c r="U25" s="44"/>
      <c r="V25" s="44"/>
      <c r="W25" s="309" t="s">
        <v>38</v>
      </c>
      <c r="X25" s="16"/>
      <c r="Y25" s="16"/>
      <c r="Z25" s="16"/>
      <c r="AA25" s="16"/>
      <c r="AB25" s="16"/>
      <c r="AC25" s="16"/>
      <c r="AD25" s="16"/>
      <c r="AE25" s="16"/>
      <c r="AF25" s="44"/>
      <c r="AG25" s="44"/>
      <c r="AH25" s="44"/>
      <c r="AI25" s="44"/>
      <c r="AJ25" s="44"/>
      <c r="AK25" s="309" t="s">
        <v>39</v>
      </c>
      <c r="AL25" s="16"/>
      <c r="AM25" s="16"/>
      <c r="AN25" s="16"/>
      <c r="AO25" s="16"/>
      <c r="AP25" s="44"/>
      <c r="AQ25" s="47"/>
      <c r="BE25" s="18"/>
    </row>
    <row r="26" spans="2:57" s="26" customFormat="1" ht="15" customHeight="1">
      <c r="B26" s="49"/>
      <c r="C26" s="50"/>
      <c r="D26" s="50" t="s">
        <v>40</v>
      </c>
      <c r="E26" s="50"/>
      <c r="F26" s="50" t="s">
        <v>41</v>
      </c>
      <c r="G26" s="50"/>
      <c r="H26" s="50"/>
      <c r="I26" s="50"/>
      <c r="J26" s="50"/>
      <c r="K26" s="50"/>
      <c r="L26" s="310">
        <v>0.21</v>
      </c>
      <c r="M26" s="294"/>
      <c r="N26" s="294"/>
      <c r="O26" s="294"/>
      <c r="P26" s="50"/>
      <c r="Q26" s="50"/>
      <c r="R26" s="50"/>
      <c r="S26" s="50"/>
      <c r="T26" s="50"/>
      <c r="U26" s="50"/>
      <c r="V26" s="50"/>
      <c r="W26" s="7">
        <f>ROUNDUP($BB$47,2)</f>
        <v>0</v>
      </c>
      <c r="X26" s="294"/>
      <c r="Y26" s="294"/>
      <c r="Z26" s="294"/>
      <c r="AA26" s="294"/>
      <c r="AB26" s="294"/>
      <c r="AC26" s="294"/>
      <c r="AD26" s="294"/>
      <c r="AE26" s="294"/>
      <c r="AF26" s="50"/>
      <c r="AG26" s="50"/>
      <c r="AH26" s="50"/>
      <c r="AI26" s="50"/>
      <c r="AJ26" s="50"/>
      <c r="AK26" s="7">
        <v>0</v>
      </c>
      <c r="AL26" s="294"/>
      <c r="AM26" s="294"/>
      <c r="AN26" s="294"/>
      <c r="AO26" s="294"/>
      <c r="AP26" s="50"/>
      <c r="AQ26" s="51"/>
      <c r="BE26" s="302"/>
    </row>
    <row r="27" spans="2:57" s="26" customFormat="1" ht="7.5" customHeight="1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7"/>
      <c r="BE27" s="18"/>
    </row>
    <row r="28" spans="2:57" s="26" customFormat="1" ht="27" customHeight="1">
      <c r="B28" s="43"/>
      <c r="C28" s="52"/>
      <c r="D28" s="53" t="s">
        <v>42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 t="s">
        <v>43</v>
      </c>
      <c r="U28" s="54"/>
      <c r="V28" s="54"/>
      <c r="W28" s="54"/>
      <c r="X28" s="295" t="s">
        <v>44</v>
      </c>
      <c r="Y28" s="12"/>
      <c r="Z28" s="12"/>
      <c r="AA28" s="12"/>
      <c r="AB28" s="12"/>
      <c r="AC28" s="54"/>
      <c r="AD28" s="54"/>
      <c r="AE28" s="54"/>
      <c r="AF28" s="54"/>
      <c r="AG28" s="54"/>
      <c r="AH28" s="54"/>
      <c r="AI28" s="54"/>
      <c r="AJ28" s="54"/>
      <c r="AK28" s="296">
        <f>ROUNDUP(SUM($AK$23:$AK$26),2)</f>
        <v>0</v>
      </c>
      <c r="AL28" s="12"/>
      <c r="AM28" s="12"/>
      <c r="AN28" s="12"/>
      <c r="AO28" s="297"/>
      <c r="AP28" s="52"/>
      <c r="AQ28" s="57"/>
      <c r="BE28" s="18"/>
    </row>
    <row r="29" spans="2:57" s="26" customFormat="1" ht="7.5" customHeight="1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7"/>
      <c r="BE29" s="18"/>
    </row>
    <row r="30" spans="2:57" s="26" customFormat="1" ht="7.5" customHeight="1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60"/>
      <c r="BE30" s="18"/>
    </row>
    <row r="31" s="22" customFormat="1" ht="14.25" customHeight="1">
      <c r="BE31" s="3"/>
    </row>
    <row r="32" s="22" customFormat="1" ht="14.25" customHeight="1">
      <c r="BE32" s="3"/>
    </row>
    <row r="34" spans="2:44" s="26" customFormat="1" ht="7.5" customHeight="1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3"/>
    </row>
    <row r="35" spans="2:44" s="26" customFormat="1" ht="37.5" customHeight="1">
      <c r="B35" s="43"/>
      <c r="C35" s="32" t="s">
        <v>45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63"/>
    </row>
    <row r="36" spans="2:44" s="26" customFormat="1" ht="7.5" customHeight="1"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63"/>
    </row>
    <row r="37" spans="2:44" s="64" customFormat="1" ht="15" customHeight="1">
      <c r="B37" s="65"/>
      <c r="C37" s="39" t="s">
        <v>12</v>
      </c>
      <c r="D37" s="37"/>
      <c r="E37" s="37"/>
      <c r="F37" s="37"/>
      <c r="G37" s="37"/>
      <c r="H37" s="37"/>
      <c r="I37" s="37"/>
      <c r="J37" s="37"/>
      <c r="K37" s="37"/>
      <c r="L37" s="37" t="str">
        <f>$K$5</f>
        <v>KONECCHLUMIVO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66"/>
    </row>
    <row r="38" spans="2:44" s="67" customFormat="1" ht="37.5" customHeight="1">
      <c r="B38" s="68"/>
      <c r="C38" s="69" t="s">
        <v>15</v>
      </c>
      <c r="D38" s="69"/>
      <c r="E38" s="69"/>
      <c r="F38" s="69"/>
      <c r="G38" s="69"/>
      <c r="H38" s="69"/>
      <c r="I38" s="69"/>
      <c r="J38" s="69"/>
      <c r="K38" s="69"/>
      <c r="L38" s="298" t="str">
        <f>$K$6</f>
        <v>Konecchlumí - rekonstrukce vo</v>
      </c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69"/>
      <c r="AQ38" s="69"/>
      <c r="AR38" s="70"/>
    </row>
    <row r="39" spans="2:44" s="26" customFormat="1" ht="7.5" customHeight="1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63"/>
    </row>
    <row r="40" spans="2:44" s="26" customFormat="1" ht="15.75" customHeight="1">
      <c r="B40" s="43"/>
      <c r="C40" s="39" t="s">
        <v>19</v>
      </c>
      <c r="D40" s="44"/>
      <c r="E40" s="44"/>
      <c r="F40" s="44"/>
      <c r="G40" s="44"/>
      <c r="H40" s="44"/>
      <c r="I40" s="44"/>
      <c r="J40" s="44"/>
      <c r="K40" s="44"/>
      <c r="L40" s="71" t="str">
        <f>IF($K$8="","",$K$8)</f>
        <v>JC - Jičín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39" t="s">
        <v>21</v>
      </c>
      <c r="AJ40" s="44"/>
      <c r="AK40" s="44"/>
      <c r="AL40" s="44"/>
      <c r="AM40" s="300" t="str">
        <f>IF($AN$8="","",$AN$8)</f>
        <v>14.05.2015</v>
      </c>
      <c r="AN40" s="16"/>
      <c r="AO40" s="44"/>
      <c r="AP40" s="44"/>
      <c r="AQ40" s="44"/>
      <c r="AR40" s="63"/>
    </row>
    <row r="41" spans="2:44" s="26" customFormat="1" ht="7.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63"/>
    </row>
    <row r="42" spans="2:56" s="26" customFormat="1" ht="18.75" customHeight="1">
      <c r="B42" s="43"/>
      <c r="C42" s="39" t="s">
        <v>23</v>
      </c>
      <c r="D42" s="44"/>
      <c r="E42" s="44"/>
      <c r="F42" s="44"/>
      <c r="G42" s="44"/>
      <c r="H42" s="44"/>
      <c r="I42" s="44"/>
      <c r="J42" s="44"/>
      <c r="K42" s="44"/>
      <c r="L42" s="37" t="str">
        <f>IF($E$11="","",$E$11)</f>
        <v>Obec Konecchlumí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39" t="s">
        <v>31</v>
      </c>
      <c r="AJ42" s="44"/>
      <c r="AK42" s="44"/>
      <c r="AL42" s="44"/>
      <c r="AM42" s="8" t="str">
        <f>IF($E$17="","",$E$17)</f>
        <v>ELPROM CZ s.r.o.</v>
      </c>
      <c r="AN42" s="16"/>
      <c r="AO42" s="16"/>
      <c r="AP42" s="16"/>
      <c r="AQ42" s="44"/>
      <c r="AR42" s="63"/>
      <c r="AS42" s="10" t="s">
        <v>46</v>
      </c>
      <c r="AT42" s="17"/>
      <c r="AU42" s="73"/>
      <c r="AV42" s="73"/>
      <c r="AW42" s="73"/>
      <c r="AX42" s="73"/>
      <c r="AY42" s="73"/>
      <c r="AZ42" s="73"/>
      <c r="BA42" s="73"/>
      <c r="BB42" s="73"/>
      <c r="BC42" s="73"/>
      <c r="BD42" s="74"/>
    </row>
    <row r="43" spans="2:56" s="26" customFormat="1" ht="15.75" customHeight="1">
      <c r="B43" s="43"/>
      <c r="C43" s="39" t="s">
        <v>29</v>
      </c>
      <c r="D43" s="44"/>
      <c r="E43" s="44"/>
      <c r="F43" s="44"/>
      <c r="G43" s="44"/>
      <c r="H43" s="44"/>
      <c r="I43" s="44"/>
      <c r="J43" s="44"/>
      <c r="K43" s="44"/>
      <c r="L43" s="37">
        <f>IF($E$14="Vyplň údaj","",$E$14)</f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63"/>
      <c r="AS43" s="19"/>
      <c r="AT43" s="18"/>
      <c r="BD43" s="75"/>
    </row>
    <row r="44" spans="2:56" s="26" customFormat="1" ht="12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63"/>
      <c r="AS44" s="14"/>
      <c r="AT44" s="16"/>
      <c r="AU44" s="44"/>
      <c r="AV44" s="44"/>
      <c r="AW44" s="44"/>
      <c r="AX44" s="44"/>
      <c r="AY44" s="44"/>
      <c r="AZ44" s="44"/>
      <c r="BA44" s="44"/>
      <c r="BB44" s="44"/>
      <c r="BC44" s="44"/>
      <c r="BD44" s="77"/>
    </row>
    <row r="45" spans="2:57" s="26" customFormat="1" ht="30" customHeight="1">
      <c r="B45" s="43"/>
      <c r="C45" s="13" t="s">
        <v>47</v>
      </c>
      <c r="D45" s="12"/>
      <c r="E45" s="12"/>
      <c r="F45" s="12"/>
      <c r="G45" s="12"/>
      <c r="H45" s="54"/>
      <c r="I45" s="11" t="s">
        <v>48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5" t="s">
        <v>49</v>
      </c>
      <c r="AH45" s="12"/>
      <c r="AI45" s="12"/>
      <c r="AJ45" s="12"/>
      <c r="AK45" s="12"/>
      <c r="AL45" s="12"/>
      <c r="AM45" s="12"/>
      <c r="AN45" s="11" t="s">
        <v>50</v>
      </c>
      <c r="AO45" s="12"/>
      <c r="AP45" s="12"/>
      <c r="AQ45" s="78" t="s">
        <v>51</v>
      </c>
      <c r="AR45" s="63"/>
      <c r="AS45" s="79" t="s">
        <v>52</v>
      </c>
      <c r="AT45" s="80" t="s">
        <v>53</v>
      </c>
      <c r="AU45" s="80" t="s">
        <v>54</v>
      </c>
      <c r="AV45" s="80" t="s">
        <v>55</v>
      </c>
      <c r="AW45" s="80" t="s">
        <v>56</v>
      </c>
      <c r="AX45" s="80" t="s">
        <v>57</v>
      </c>
      <c r="AY45" s="80" t="s">
        <v>58</v>
      </c>
      <c r="AZ45" s="80" t="s">
        <v>59</v>
      </c>
      <c r="BA45" s="80" t="s">
        <v>60</v>
      </c>
      <c r="BB45" s="80" t="s">
        <v>61</v>
      </c>
      <c r="BC45" s="80" t="s">
        <v>62</v>
      </c>
      <c r="BD45" s="81" t="s">
        <v>63</v>
      </c>
      <c r="BE45" s="82"/>
    </row>
    <row r="46" spans="2:56" s="26" customFormat="1" ht="12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63"/>
      <c r="AS46" s="83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pans="2:76" s="67" customFormat="1" ht="33" customHeight="1">
      <c r="B47" s="68"/>
      <c r="C47" s="86" t="s">
        <v>64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6">
        <f>ROUNDUP(SUM($AG$48:$AG$49),2)</f>
        <v>0</v>
      </c>
      <c r="AH47" s="5"/>
      <c r="AI47" s="5"/>
      <c r="AJ47" s="5"/>
      <c r="AK47" s="5"/>
      <c r="AL47" s="5"/>
      <c r="AM47" s="5"/>
      <c r="AN47" s="6">
        <f>ROUNDUP(SUM($AG$47,$AT$47),2)</f>
        <v>0</v>
      </c>
      <c r="AO47" s="5"/>
      <c r="AP47" s="5"/>
      <c r="AQ47" s="88"/>
      <c r="AR47" s="70"/>
      <c r="AS47" s="89">
        <f>ROUNDUP(SUM($AS$48:$AS$49),2)</f>
        <v>0</v>
      </c>
      <c r="AT47" s="90">
        <f>ROUNDUP($AV$47,1)</f>
        <v>0</v>
      </c>
      <c r="AU47" s="91">
        <f>ROUNDUP(SUM($AU$48:$AU$49),5)</f>
        <v>592.36977</v>
      </c>
      <c r="AV47" s="69"/>
      <c r="AW47" s="69"/>
      <c r="AX47" s="90">
        <f>ROUNDUP($BB$47*$L$26,2)</f>
        <v>0</v>
      </c>
      <c r="AY47" s="92"/>
      <c r="AZ47" s="92"/>
      <c r="BA47" s="92"/>
      <c r="BB47" s="90">
        <f>ROUNDUP(SUM($BB$48:$BB$49),2)</f>
        <v>0</v>
      </c>
      <c r="BC47" s="92"/>
      <c r="BD47" s="93"/>
      <c r="BS47" s="67" t="s">
        <v>65</v>
      </c>
      <c r="BT47" s="67" t="s">
        <v>66</v>
      </c>
      <c r="BU47" s="94" t="s">
        <v>67</v>
      </c>
      <c r="BV47" s="67" t="s">
        <v>68</v>
      </c>
      <c r="BW47" s="67" t="s">
        <v>4</v>
      </c>
      <c r="BX47" s="67" t="s">
        <v>69</v>
      </c>
    </row>
    <row r="48" spans="1:91" s="95" customFormat="1" ht="28.5" customHeight="1">
      <c r="A48" s="213" t="s">
        <v>541</v>
      </c>
      <c r="B48" s="96"/>
      <c r="C48" s="97"/>
      <c r="D48" s="9" t="s">
        <v>70</v>
      </c>
      <c r="E48" s="20"/>
      <c r="F48" s="20"/>
      <c r="G48" s="20"/>
      <c r="H48" s="20"/>
      <c r="I48" s="97"/>
      <c r="J48" s="9" t="s">
        <v>71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">
        <f>'01 - veřejné osvětlení'!$J$27</f>
        <v>0</v>
      </c>
      <c r="AH48" s="1"/>
      <c r="AI48" s="1"/>
      <c r="AJ48" s="1"/>
      <c r="AK48" s="1"/>
      <c r="AL48" s="1"/>
      <c r="AM48" s="1"/>
      <c r="AN48" s="2">
        <f>ROUNDUP(SUM($AG$48,$AT$48),2)</f>
        <v>0</v>
      </c>
      <c r="AO48" s="1"/>
      <c r="AP48" s="1"/>
      <c r="AQ48" s="98" t="s">
        <v>72</v>
      </c>
      <c r="AR48" s="99"/>
      <c r="AS48" s="100">
        <v>0</v>
      </c>
      <c r="AT48" s="101">
        <f>ROUNDUP($AV$48,1)</f>
        <v>0</v>
      </c>
      <c r="AU48" s="102">
        <f>'01 - veřejné osvětlení'!$P$73</f>
        <v>592.36977</v>
      </c>
      <c r="AV48" s="103"/>
      <c r="AW48" s="103"/>
      <c r="AX48" s="101">
        <f>'01 - veřejné osvětlení'!$J$30</f>
        <v>0</v>
      </c>
      <c r="AY48" s="101"/>
      <c r="AZ48" s="101"/>
      <c r="BA48" s="101"/>
      <c r="BB48" s="101">
        <f>'01 - veřejné osvětlení'!$F$30</f>
        <v>0</v>
      </c>
      <c r="BC48" s="101"/>
      <c r="BD48" s="104"/>
      <c r="BT48" s="95" t="s">
        <v>73</v>
      </c>
      <c r="BV48" s="95" t="s">
        <v>68</v>
      </c>
      <c r="BW48" s="95" t="s">
        <v>74</v>
      </c>
      <c r="BX48" s="95" t="s">
        <v>4</v>
      </c>
      <c r="CM48" s="95" t="s">
        <v>75</v>
      </c>
    </row>
    <row r="49" spans="1:76" s="95" customFormat="1" ht="28.5" customHeight="1">
      <c r="A49" s="213" t="s">
        <v>541</v>
      </c>
      <c r="B49" s="96"/>
      <c r="C49" s="97"/>
      <c r="D49" s="9" t="s">
        <v>76</v>
      </c>
      <c r="E49" s="20"/>
      <c r="F49" s="20"/>
      <c r="G49" s="20"/>
      <c r="H49" s="20"/>
      <c r="I49" s="97"/>
      <c r="J49" s="9" t="s">
        <v>77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">
        <f>'VON - VEDLEJŠÍ A OSTATNÍ ...'!$J$27</f>
        <v>0</v>
      </c>
      <c r="AH49" s="1"/>
      <c r="AI49" s="1"/>
      <c r="AJ49" s="1"/>
      <c r="AK49" s="1"/>
      <c r="AL49" s="1"/>
      <c r="AM49" s="1"/>
      <c r="AN49" s="2">
        <f>ROUNDUP(SUM($AG$49,$AT$49),2)</f>
        <v>0</v>
      </c>
      <c r="AO49" s="1"/>
      <c r="AP49" s="1"/>
      <c r="AQ49" s="98" t="s">
        <v>76</v>
      </c>
      <c r="AR49" s="99"/>
      <c r="AS49" s="105">
        <v>0</v>
      </c>
      <c r="AT49" s="106">
        <f>ROUNDUP($AV$49,1)</f>
        <v>0</v>
      </c>
      <c r="AU49" s="107">
        <f>'VON - VEDLEJŠÍ A OSTATNÍ ...'!$P$76</f>
        <v>0</v>
      </c>
      <c r="AV49" s="108"/>
      <c r="AW49" s="108"/>
      <c r="AX49" s="106">
        <f>'VON - VEDLEJŠÍ A OSTATNÍ ...'!$J$30</f>
        <v>0</v>
      </c>
      <c r="AY49" s="106"/>
      <c r="AZ49" s="106"/>
      <c r="BA49" s="106"/>
      <c r="BB49" s="106">
        <f>'VON - VEDLEJŠÍ A OSTATNÍ ...'!$F$30</f>
        <v>0</v>
      </c>
      <c r="BC49" s="106"/>
      <c r="BD49" s="109"/>
      <c r="BT49" s="95" t="s">
        <v>73</v>
      </c>
      <c r="BV49" s="95" t="s">
        <v>68</v>
      </c>
      <c r="BW49" s="95" t="s">
        <v>78</v>
      </c>
      <c r="BX49" s="95" t="s">
        <v>4</v>
      </c>
    </row>
    <row r="50" spans="2:44" s="26" customFormat="1" ht="30.75" customHeight="1"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63"/>
    </row>
    <row r="51" spans="2:44" s="26" customFormat="1" ht="7.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63"/>
    </row>
  </sheetData>
  <sheetProtection password="CC35" sheet="1" objects="1" scenarios="1" formatColumns="0" formatRows="0" sort="0" autoFilter="0"/>
  <mergeCells count="33">
    <mergeCell ref="W25:AE25"/>
    <mergeCell ref="AK25:AO25"/>
    <mergeCell ref="L26:O26"/>
    <mergeCell ref="AK28:AO28"/>
    <mergeCell ref="L38:AO38"/>
    <mergeCell ref="AM40:AN40"/>
    <mergeCell ref="BE5:BE32"/>
    <mergeCell ref="K5:AO5"/>
    <mergeCell ref="K6:AO6"/>
    <mergeCell ref="E14:AJ14"/>
    <mergeCell ref="E20:AN20"/>
    <mergeCell ref="AK23:AO23"/>
    <mergeCell ref="L25:O25"/>
    <mergeCell ref="AN49:AP49"/>
    <mergeCell ref="AG49:AM49"/>
    <mergeCell ref="D49:H49"/>
    <mergeCell ref="J49:AF49"/>
    <mergeCell ref="AM42:AP42"/>
    <mergeCell ref="AS42:AT44"/>
    <mergeCell ref="C45:G45"/>
    <mergeCell ref="I45:AF45"/>
    <mergeCell ref="AG45:AM45"/>
    <mergeCell ref="AN45:AP45"/>
    <mergeCell ref="AG47:AM47"/>
    <mergeCell ref="AN47:AP47"/>
    <mergeCell ref="AR2:BE2"/>
    <mergeCell ref="AN48:AP48"/>
    <mergeCell ref="AG48:AM48"/>
    <mergeCell ref="D48:H48"/>
    <mergeCell ref="J48:AF48"/>
    <mergeCell ref="W26:AE26"/>
    <mergeCell ref="AK26:AO26"/>
    <mergeCell ref="X28:AB28"/>
  </mergeCells>
  <hyperlinks>
    <hyperlink ref="K1:S1" location="C2" tooltip="Rekapitulace stavby" display="1) Rekapitulace stavby"/>
    <hyperlink ref="W1:AI1" location="C47" tooltip="Rekapitulace objektů stavby a soupisů prací" display="2) Rekapitulace objektů stavby a soupisů prací"/>
    <hyperlink ref="A48" location="'01 - veřejné osvětlení'!C2" tooltip="01 - veřejné osvětlení" display="/"/>
    <hyperlink ref="A49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2" customWidth="1"/>
    <col min="2" max="2" width="1.66796875" style="22" customWidth="1"/>
    <col min="3" max="3" width="4.16015625" style="22" customWidth="1"/>
    <col min="4" max="4" width="4.33203125" style="22" customWidth="1"/>
    <col min="5" max="5" width="17.16015625" style="22" customWidth="1"/>
    <col min="6" max="6" width="90.83203125" style="22" customWidth="1"/>
    <col min="7" max="7" width="8.66015625" style="22" customWidth="1"/>
    <col min="8" max="8" width="11.16015625" style="22" customWidth="1"/>
    <col min="9" max="9" width="12.66015625" style="22" customWidth="1"/>
    <col min="10" max="10" width="23.5" style="22" customWidth="1"/>
    <col min="11" max="11" width="15.5" style="22" customWidth="1"/>
    <col min="12" max="12" width="12" style="22" customWidth="1"/>
    <col min="13" max="18" width="10.5" style="22" hidden="1" customWidth="1"/>
    <col min="19" max="19" width="8.16015625" style="22" hidden="1" customWidth="1"/>
    <col min="20" max="20" width="29.66015625" style="22" hidden="1" customWidth="1"/>
    <col min="21" max="21" width="16.33203125" style="22" hidden="1" customWidth="1"/>
    <col min="22" max="22" width="12.33203125" style="22" customWidth="1"/>
    <col min="23" max="23" width="16.33203125" style="22" customWidth="1"/>
    <col min="24" max="24" width="12.16015625" style="22" customWidth="1"/>
    <col min="25" max="25" width="15" style="22" customWidth="1"/>
    <col min="26" max="26" width="11" style="22" customWidth="1"/>
    <col min="27" max="27" width="15" style="22" customWidth="1"/>
    <col min="28" max="28" width="16.33203125" style="22" customWidth="1"/>
    <col min="29" max="29" width="11" style="22" customWidth="1"/>
    <col min="30" max="30" width="15" style="22" customWidth="1"/>
    <col min="31" max="31" width="16.33203125" style="22" customWidth="1"/>
    <col min="32" max="43" width="10.5" style="21" customWidth="1"/>
    <col min="44" max="64" width="10.5" style="22" hidden="1" customWidth="1"/>
    <col min="65" max="16384" width="10.5" style="21" customWidth="1"/>
  </cols>
  <sheetData>
    <row r="1" spans="1:256" s="23" customFormat="1" ht="22.5" customHeight="1">
      <c r="A1" s="25"/>
      <c r="B1" s="215"/>
      <c r="C1" s="215"/>
      <c r="D1" s="214" t="s">
        <v>1</v>
      </c>
      <c r="E1" s="215"/>
      <c r="F1" s="216" t="s">
        <v>542</v>
      </c>
      <c r="G1" s="311" t="s">
        <v>543</v>
      </c>
      <c r="H1" s="311"/>
      <c r="I1" s="215"/>
      <c r="J1" s="216" t="s">
        <v>544</v>
      </c>
      <c r="K1" s="214" t="s">
        <v>79</v>
      </c>
      <c r="L1" s="216" t="s">
        <v>545</v>
      </c>
      <c r="M1" s="216"/>
      <c r="N1" s="216"/>
      <c r="O1" s="216"/>
      <c r="P1" s="216"/>
      <c r="Q1" s="216"/>
      <c r="R1" s="216"/>
      <c r="S1" s="216"/>
      <c r="T1" s="216"/>
      <c r="U1" s="212"/>
      <c r="V1" s="212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3:46" s="22" customFormat="1" ht="37.5" customHeight="1">
      <c r="C2" s="22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AT2" s="22" t="s">
        <v>74</v>
      </c>
    </row>
    <row r="3" spans="2:46" s="22" customFormat="1" ht="7.5" customHeight="1">
      <c r="B3" s="27"/>
      <c r="C3" s="28"/>
      <c r="D3" s="28"/>
      <c r="E3" s="28"/>
      <c r="F3" s="28"/>
      <c r="G3" s="28"/>
      <c r="H3" s="28"/>
      <c r="I3" s="110"/>
      <c r="J3" s="28"/>
      <c r="K3" s="29"/>
      <c r="AT3" s="22" t="s">
        <v>75</v>
      </c>
    </row>
    <row r="4" spans="2:46" s="22" customFormat="1" ht="37.5" customHeight="1">
      <c r="B4" s="30"/>
      <c r="C4" s="31"/>
      <c r="D4" s="32" t="s">
        <v>80</v>
      </c>
      <c r="E4" s="31"/>
      <c r="F4" s="31"/>
      <c r="G4" s="31"/>
      <c r="H4" s="31"/>
      <c r="J4" s="31"/>
      <c r="K4" s="33"/>
      <c r="M4" s="34" t="s">
        <v>81</v>
      </c>
      <c r="AT4" s="22" t="s">
        <v>82</v>
      </c>
    </row>
    <row r="5" spans="2:11" s="22" customFormat="1" ht="7.5" customHeight="1">
      <c r="B5" s="30"/>
      <c r="C5" s="31"/>
      <c r="D5" s="31"/>
      <c r="E5" s="31"/>
      <c r="F5" s="31"/>
      <c r="G5" s="31"/>
      <c r="H5" s="31"/>
      <c r="J5" s="31"/>
      <c r="K5" s="33"/>
    </row>
    <row r="6" spans="2:11" s="22" customFormat="1" ht="15.75" customHeight="1">
      <c r="B6" s="30"/>
      <c r="C6" s="31"/>
      <c r="D6" s="39" t="s">
        <v>15</v>
      </c>
      <c r="E6" s="31"/>
      <c r="F6" s="31"/>
      <c r="G6" s="31"/>
      <c r="H6" s="31"/>
      <c r="J6" s="31"/>
      <c r="K6" s="33"/>
    </row>
    <row r="7" spans="2:11" s="22" customFormat="1" ht="15.75" customHeight="1">
      <c r="B7" s="30"/>
      <c r="C7" s="31"/>
      <c r="D7" s="31"/>
      <c r="E7" s="312" t="str">
        <f>'Rekapitulace stavby'!$K$6</f>
        <v>Konecchlumí - rekonstrukce vo</v>
      </c>
      <c r="F7" s="303"/>
      <c r="G7" s="303"/>
      <c r="H7" s="303"/>
      <c r="J7" s="31"/>
      <c r="K7" s="33"/>
    </row>
    <row r="8" spans="2:11" s="26" customFormat="1" ht="15.75" customHeight="1">
      <c r="B8" s="43"/>
      <c r="C8" s="44"/>
      <c r="D8" s="39" t="s">
        <v>83</v>
      </c>
      <c r="E8" s="44"/>
      <c r="F8" s="44"/>
      <c r="G8" s="44"/>
      <c r="H8" s="44"/>
      <c r="J8" s="44"/>
      <c r="K8" s="47"/>
    </row>
    <row r="9" spans="2:11" s="26" customFormat="1" ht="37.5" customHeight="1">
      <c r="B9" s="43"/>
      <c r="C9" s="44"/>
      <c r="D9" s="44"/>
      <c r="E9" s="298" t="s">
        <v>84</v>
      </c>
      <c r="F9" s="16"/>
      <c r="G9" s="16"/>
      <c r="H9" s="16"/>
      <c r="J9" s="44"/>
      <c r="K9" s="47"/>
    </row>
    <row r="10" spans="2:11" s="26" customFormat="1" ht="14.25" customHeight="1">
      <c r="B10" s="43"/>
      <c r="C10" s="44"/>
      <c r="D10" s="44"/>
      <c r="E10" s="44"/>
      <c r="F10" s="44"/>
      <c r="G10" s="44"/>
      <c r="H10" s="44"/>
      <c r="J10" s="44"/>
      <c r="K10" s="47"/>
    </row>
    <row r="11" spans="2:11" s="26" customFormat="1" ht="15" customHeight="1">
      <c r="B11" s="43"/>
      <c r="C11" s="44"/>
      <c r="D11" s="39" t="s">
        <v>17</v>
      </c>
      <c r="E11" s="44"/>
      <c r="F11" s="37"/>
      <c r="G11" s="44"/>
      <c r="H11" s="44"/>
      <c r="I11" s="111" t="s">
        <v>18</v>
      </c>
      <c r="J11" s="37"/>
      <c r="K11" s="47"/>
    </row>
    <row r="12" spans="2:11" s="26" customFormat="1" ht="15" customHeight="1">
      <c r="B12" s="43"/>
      <c r="C12" s="44"/>
      <c r="D12" s="39" t="s">
        <v>19</v>
      </c>
      <c r="E12" s="44"/>
      <c r="F12" s="37" t="s">
        <v>20</v>
      </c>
      <c r="G12" s="44"/>
      <c r="H12" s="44"/>
      <c r="I12" s="111" t="s">
        <v>21</v>
      </c>
      <c r="J12" s="72" t="str">
        <f>'Rekapitulace stavby'!$AN$8</f>
        <v>14.05.2015</v>
      </c>
      <c r="K12" s="47"/>
    </row>
    <row r="13" spans="2:11" s="26" customFormat="1" ht="12" customHeight="1">
      <c r="B13" s="43"/>
      <c r="C13" s="44"/>
      <c r="D13" s="44"/>
      <c r="E13" s="44"/>
      <c r="F13" s="44"/>
      <c r="G13" s="44"/>
      <c r="H13" s="44"/>
      <c r="J13" s="44"/>
      <c r="K13" s="47"/>
    </row>
    <row r="14" spans="2:11" s="26" customFormat="1" ht="15" customHeight="1">
      <c r="B14" s="43"/>
      <c r="C14" s="44"/>
      <c r="D14" s="39" t="s">
        <v>23</v>
      </c>
      <c r="E14" s="44"/>
      <c r="F14" s="44"/>
      <c r="G14" s="44"/>
      <c r="H14" s="44"/>
      <c r="I14" s="111" t="s">
        <v>24</v>
      </c>
      <c r="J14" s="37" t="s">
        <v>25</v>
      </c>
      <c r="K14" s="47"/>
    </row>
    <row r="15" spans="2:11" s="26" customFormat="1" ht="18.75" customHeight="1">
      <c r="B15" s="43"/>
      <c r="C15" s="44"/>
      <c r="D15" s="44"/>
      <c r="E15" s="37" t="s">
        <v>26</v>
      </c>
      <c r="F15" s="44"/>
      <c r="G15" s="44"/>
      <c r="H15" s="44"/>
      <c r="I15" s="111" t="s">
        <v>27</v>
      </c>
      <c r="J15" s="37" t="s">
        <v>28</v>
      </c>
      <c r="K15" s="47"/>
    </row>
    <row r="16" spans="2:11" s="26" customFormat="1" ht="7.5" customHeight="1">
      <c r="B16" s="43"/>
      <c r="C16" s="44"/>
      <c r="D16" s="44"/>
      <c r="E16" s="44"/>
      <c r="F16" s="44"/>
      <c r="G16" s="44"/>
      <c r="H16" s="44"/>
      <c r="J16" s="44"/>
      <c r="K16" s="47"/>
    </row>
    <row r="17" spans="2:11" s="26" customFormat="1" ht="15" customHeight="1">
      <c r="B17" s="43"/>
      <c r="C17" s="44"/>
      <c r="D17" s="39" t="s">
        <v>29</v>
      </c>
      <c r="E17" s="44"/>
      <c r="F17" s="44"/>
      <c r="G17" s="44"/>
      <c r="H17" s="44"/>
      <c r="I17" s="111" t="s">
        <v>24</v>
      </c>
      <c r="J17" s="37" t="str">
        <f>IF('Rekapitulace stavby'!$AN$13="","",'Rekapitulace stavby'!$AN$13)</f>
        <v>Vyplň údaj</v>
      </c>
      <c r="K17" s="47"/>
    </row>
    <row r="18" spans="2:11" s="26" customFormat="1" ht="18.75" customHeight="1">
      <c r="B18" s="43"/>
      <c r="C18" s="44"/>
      <c r="D18" s="44"/>
      <c r="E18" s="37" t="str">
        <f>IF('Rekapitulace stavby'!$E$14="","",'Rekapitulace stavby'!$E$14)</f>
        <v>Vyplň údaj</v>
      </c>
      <c r="F18" s="44"/>
      <c r="G18" s="44"/>
      <c r="H18" s="44"/>
      <c r="I18" s="111" t="s">
        <v>27</v>
      </c>
      <c r="J18" s="37" t="str">
        <f>IF('Rekapitulace stavby'!$AN$14="","",'Rekapitulace stavby'!$AN$14)</f>
        <v>Vyplň údaj</v>
      </c>
      <c r="K18" s="47"/>
    </row>
    <row r="19" spans="2:11" s="26" customFormat="1" ht="7.5" customHeight="1">
      <c r="B19" s="43"/>
      <c r="C19" s="44"/>
      <c r="D19" s="44"/>
      <c r="E19" s="44"/>
      <c r="F19" s="44"/>
      <c r="G19" s="44"/>
      <c r="H19" s="44"/>
      <c r="J19" s="44"/>
      <c r="K19" s="47"/>
    </row>
    <row r="20" spans="2:11" s="26" customFormat="1" ht="15" customHeight="1">
      <c r="B20" s="43"/>
      <c r="C20" s="44"/>
      <c r="D20" s="39" t="s">
        <v>31</v>
      </c>
      <c r="E20" s="44"/>
      <c r="F20" s="44"/>
      <c r="G20" s="44"/>
      <c r="H20" s="44"/>
      <c r="I20" s="111" t="s">
        <v>24</v>
      </c>
      <c r="J20" s="37" t="s">
        <v>32</v>
      </c>
      <c r="K20" s="47"/>
    </row>
    <row r="21" spans="2:11" s="26" customFormat="1" ht="18.75" customHeight="1">
      <c r="B21" s="43"/>
      <c r="C21" s="44"/>
      <c r="D21" s="44"/>
      <c r="E21" s="37" t="s">
        <v>33</v>
      </c>
      <c r="F21" s="44"/>
      <c r="G21" s="44"/>
      <c r="H21" s="44"/>
      <c r="I21" s="111" t="s">
        <v>27</v>
      </c>
      <c r="J21" s="37"/>
      <c r="K21" s="47"/>
    </row>
    <row r="22" spans="2:11" s="26" customFormat="1" ht="7.5" customHeight="1">
      <c r="B22" s="43"/>
      <c r="C22" s="44"/>
      <c r="D22" s="44"/>
      <c r="E22" s="44"/>
      <c r="F22" s="44"/>
      <c r="G22" s="44"/>
      <c r="H22" s="44"/>
      <c r="J22" s="44"/>
      <c r="K22" s="47"/>
    </row>
    <row r="23" spans="2:11" s="26" customFormat="1" ht="15" customHeight="1">
      <c r="B23" s="43"/>
      <c r="C23" s="44"/>
      <c r="D23" s="39" t="s">
        <v>34</v>
      </c>
      <c r="E23" s="44"/>
      <c r="F23" s="44"/>
      <c r="G23" s="44"/>
      <c r="H23" s="44"/>
      <c r="J23" s="44"/>
      <c r="K23" s="47"/>
    </row>
    <row r="24" spans="2:11" s="112" customFormat="1" ht="15.75" customHeight="1">
      <c r="B24" s="113"/>
      <c r="C24" s="114"/>
      <c r="D24" s="114"/>
      <c r="E24" s="306"/>
      <c r="F24" s="313"/>
      <c r="G24" s="313"/>
      <c r="H24" s="313"/>
      <c r="J24" s="114"/>
      <c r="K24" s="115"/>
    </row>
    <row r="25" spans="2:11" s="26" customFormat="1" ht="7.5" customHeight="1">
      <c r="B25" s="43"/>
      <c r="C25" s="44"/>
      <c r="D25" s="44"/>
      <c r="E25" s="44"/>
      <c r="F25" s="44"/>
      <c r="G25" s="44"/>
      <c r="H25" s="44"/>
      <c r="J25" s="44"/>
      <c r="K25" s="47"/>
    </row>
    <row r="26" spans="2:11" s="26" customFormat="1" ht="7.5" customHeight="1">
      <c r="B26" s="43"/>
      <c r="C26" s="44"/>
      <c r="D26" s="84"/>
      <c r="E26" s="84"/>
      <c r="F26" s="84"/>
      <c r="G26" s="84"/>
      <c r="H26" s="84"/>
      <c r="I26" s="73"/>
      <c r="J26" s="84"/>
      <c r="K26" s="116"/>
    </row>
    <row r="27" spans="2:11" s="26" customFormat="1" ht="26.25" customHeight="1">
      <c r="B27" s="43"/>
      <c r="C27" s="44"/>
      <c r="D27" s="117" t="s">
        <v>36</v>
      </c>
      <c r="E27" s="44"/>
      <c r="F27" s="44"/>
      <c r="G27" s="44"/>
      <c r="H27" s="44"/>
      <c r="J27" s="87">
        <f>ROUNDUP($J$73,2)</f>
        <v>0</v>
      </c>
      <c r="K27" s="47"/>
    </row>
    <row r="28" spans="2:11" s="26" customFormat="1" ht="7.5" customHeight="1">
      <c r="B28" s="43"/>
      <c r="C28" s="44"/>
      <c r="D28" s="84"/>
      <c r="E28" s="84"/>
      <c r="F28" s="84"/>
      <c r="G28" s="84"/>
      <c r="H28" s="84"/>
      <c r="I28" s="73"/>
      <c r="J28" s="84"/>
      <c r="K28" s="116"/>
    </row>
    <row r="29" spans="2:11" s="26" customFormat="1" ht="15" customHeight="1">
      <c r="B29" s="43"/>
      <c r="C29" s="44"/>
      <c r="D29" s="44"/>
      <c r="E29" s="44"/>
      <c r="F29" s="48" t="s">
        <v>38</v>
      </c>
      <c r="G29" s="44"/>
      <c r="H29" s="44"/>
      <c r="I29" s="118" t="s">
        <v>37</v>
      </c>
      <c r="J29" s="48" t="s">
        <v>39</v>
      </c>
      <c r="K29" s="47"/>
    </row>
    <row r="30" spans="2:11" s="26" customFormat="1" ht="15" customHeight="1">
      <c r="B30" s="43"/>
      <c r="C30" s="44"/>
      <c r="D30" s="50" t="s">
        <v>40</v>
      </c>
      <c r="E30" s="50" t="s">
        <v>41</v>
      </c>
      <c r="F30" s="119">
        <f>ROUNDUP(SUM($BG$73:$BG$256),2)</f>
        <v>0</v>
      </c>
      <c r="G30" s="44"/>
      <c r="H30" s="44"/>
      <c r="I30" s="120">
        <v>0.21</v>
      </c>
      <c r="J30" s="119">
        <v>0</v>
      </c>
      <c r="K30" s="47"/>
    </row>
    <row r="31" spans="2:11" s="26" customFormat="1" ht="7.5" customHeight="1">
      <c r="B31" s="43"/>
      <c r="C31" s="44"/>
      <c r="D31" s="44"/>
      <c r="E31" s="44"/>
      <c r="F31" s="44"/>
      <c r="G31" s="44"/>
      <c r="H31" s="44"/>
      <c r="J31" s="44"/>
      <c r="K31" s="47"/>
    </row>
    <row r="32" spans="2:11" s="26" customFormat="1" ht="26.25" customHeight="1">
      <c r="B32" s="43"/>
      <c r="C32" s="52"/>
      <c r="D32" s="53" t="s">
        <v>42</v>
      </c>
      <c r="E32" s="54"/>
      <c r="F32" s="54"/>
      <c r="G32" s="121" t="s">
        <v>43</v>
      </c>
      <c r="H32" s="55" t="s">
        <v>44</v>
      </c>
      <c r="I32" s="122"/>
      <c r="J32" s="56">
        <f>ROUNDUP(SUM($J$27:$J$30),2)</f>
        <v>0</v>
      </c>
      <c r="K32" s="123"/>
    </row>
    <row r="33" spans="2:11" s="26" customFormat="1" ht="15" customHeight="1">
      <c r="B33" s="58"/>
      <c r="C33" s="59"/>
      <c r="D33" s="59"/>
      <c r="E33" s="59"/>
      <c r="F33" s="59"/>
      <c r="G33" s="59"/>
      <c r="H33" s="59"/>
      <c r="I33" s="124"/>
      <c r="J33" s="59"/>
      <c r="K33" s="60"/>
    </row>
    <row r="37" spans="2:11" s="26" customFormat="1" ht="7.5" customHeight="1">
      <c r="B37" s="125"/>
      <c r="C37" s="126"/>
      <c r="D37" s="126"/>
      <c r="E37" s="126"/>
      <c r="F37" s="126"/>
      <c r="G37" s="126"/>
      <c r="H37" s="126"/>
      <c r="I37" s="126"/>
      <c r="J37" s="126"/>
      <c r="K37" s="127"/>
    </row>
    <row r="38" spans="2:21" s="26" customFormat="1" ht="37.5" customHeight="1">
      <c r="B38" s="43"/>
      <c r="C38" s="32" t="s">
        <v>85</v>
      </c>
      <c r="D38" s="44"/>
      <c r="E38" s="44"/>
      <c r="F38" s="44"/>
      <c r="G38" s="44"/>
      <c r="H38" s="44"/>
      <c r="J38" s="44"/>
      <c r="K38" s="47"/>
      <c r="T38" s="44"/>
      <c r="U38" s="44"/>
    </row>
    <row r="39" spans="2:21" s="26" customFormat="1" ht="7.5" customHeight="1">
      <c r="B39" s="43"/>
      <c r="C39" s="44"/>
      <c r="D39" s="44"/>
      <c r="E39" s="44"/>
      <c r="F39" s="44"/>
      <c r="G39" s="44"/>
      <c r="H39" s="44"/>
      <c r="J39" s="44"/>
      <c r="K39" s="47"/>
      <c r="T39" s="44"/>
      <c r="U39" s="44"/>
    </row>
    <row r="40" spans="2:21" s="26" customFormat="1" ht="15" customHeight="1">
      <c r="B40" s="43"/>
      <c r="C40" s="39" t="s">
        <v>15</v>
      </c>
      <c r="D40" s="44"/>
      <c r="E40" s="44"/>
      <c r="F40" s="44"/>
      <c r="G40" s="44"/>
      <c r="H40" s="44"/>
      <c r="J40" s="44"/>
      <c r="K40" s="47"/>
      <c r="T40" s="44"/>
      <c r="U40" s="44"/>
    </row>
    <row r="41" spans="2:21" s="26" customFormat="1" ht="16.5" customHeight="1">
      <c r="B41" s="43"/>
      <c r="C41" s="44"/>
      <c r="D41" s="44"/>
      <c r="E41" s="312" t="str">
        <f>$E$7</f>
        <v>Konecchlumí - rekonstrukce vo</v>
      </c>
      <c r="F41" s="16"/>
      <c r="G41" s="16"/>
      <c r="H41" s="16"/>
      <c r="J41" s="44"/>
      <c r="K41" s="47"/>
      <c r="T41" s="44"/>
      <c r="U41" s="44"/>
    </row>
    <row r="42" spans="2:21" s="26" customFormat="1" ht="15" customHeight="1">
      <c r="B42" s="43"/>
      <c r="C42" s="39" t="s">
        <v>83</v>
      </c>
      <c r="D42" s="44"/>
      <c r="E42" s="44"/>
      <c r="F42" s="44"/>
      <c r="G42" s="44"/>
      <c r="H42" s="44"/>
      <c r="J42" s="44"/>
      <c r="K42" s="47"/>
      <c r="T42" s="44"/>
      <c r="U42" s="44"/>
    </row>
    <row r="43" spans="2:21" s="26" customFormat="1" ht="19.5" customHeight="1">
      <c r="B43" s="43"/>
      <c r="C43" s="44"/>
      <c r="D43" s="44"/>
      <c r="E43" s="298" t="str">
        <f>$E$9</f>
        <v>01 - veřejné osvětlení</v>
      </c>
      <c r="F43" s="16"/>
      <c r="G43" s="16"/>
      <c r="H43" s="16"/>
      <c r="J43" s="44"/>
      <c r="K43" s="47"/>
      <c r="T43" s="44"/>
      <c r="U43" s="44"/>
    </row>
    <row r="44" spans="2:21" s="26" customFormat="1" ht="7.5" customHeight="1">
      <c r="B44" s="43"/>
      <c r="C44" s="44"/>
      <c r="D44" s="44"/>
      <c r="E44" s="44"/>
      <c r="F44" s="44"/>
      <c r="G44" s="44"/>
      <c r="H44" s="44"/>
      <c r="J44" s="44"/>
      <c r="K44" s="47"/>
      <c r="T44" s="44"/>
      <c r="U44" s="44"/>
    </row>
    <row r="45" spans="2:21" s="26" customFormat="1" ht="18.75" customHeight="1">
      <c r="B45" s="43"/>
      <c r="C45" s="39" t="s">
        <v>19</v>
      </c>
      <c r="D45" s="44"/>
      <c r="E45" s="44"/>
      <c r="F45" s="37" t="str">
        <f>$F$12</f>
        <v>JC - Jičín</v>
      </c>
      <c r="G45" s="44"/>
      <c r="H45" s="39" t="s">
        <v>21</v>
      </c>
      <c r="J45" s="72" t="str">
        <f>IF($J$12="","",$J$12)</f>
        <v>14.05.2015</v>
      </c>
      <c r="K45" s="47"/>
      <c r="T45" s="44"/>
      <c r="U45" s="44"/>
    </row>
    <row r="46" spans="2:21" s="26" customFormat="1" ht="7.5" customHeight="1">
      <c r="B46" s="43"/>
      <c r="C46" s="44"/>
      <c r="D46" s="44"/>
      <c r="E46" s="44"/>
      <c r="F46" s="44"/>
      <c r="G46" s="44"/>
      <c r="H46" s="44"/>
      <c r="J46" s="44"/>
      <c r="K46" s="47"/>
      <c r="T46" s="44"/>
      <c r="U46" s="44"/>
    </row>
    <row r="47" spans="2:21" s="26" customFormat="1" ht="15.75" customHeight="1">
      <c r="B47" s="43"/>
      <c r="C47" s="39" t="s">
        <v>23</v>
      </c>
      <c r="D47" s="44"/>
      <c r="E47" s="44"/>
      <c r="F47" s="37" t="str">
        <f>$E$15</f>
        <v>Obec Konecchlumí</v>
      </c>
      <c r="G47" s="44"/>
      <c r="H47" s="39" t="s">
        <v>31</v>
      </c>
      <c r="J47" s="37" t="str">
        <f>$E$21</f>
        <v>ELPROM CZ s.r.o.</v>
      </c>
      <c r="K47" s="47"/>
      <c r="T47" s="44"/>
      <c r="U47" s="44"/>
    </row>
    <row r="48" spans="2:21" s="26" customFormat="1" ht="15" customHeight="1">
      <c r="B48" s="43"/>
      <c r="C48" s="39" t="s">
        <v>29</v>
      </c>
      <c r="D48" s="44"/>
      <c r="E48" s="44"/>
      <c r="F48" s="37" t="str">
        <f>IF($E$18="","",$E$18)</f>
        <v>Vyplň údaj</v>
      </c>
      <c r="G48" s="44"/>
      <c r="H48" s="44"/>
      <c r="J48" s="44"/>
      <c r="K48" s="47"/>
      <c r="T48" s="44"/>
      <c r="U48" s="44"/>
    </row>
    <row r="49" spans="2:21" s="26" customFormat="1" ht="11.25" customHeight="1">
      <c r="B49" s="43"/>
      <c r="C49" s="44"/>
      <c r="D49" s="44"/>
      <c r="E49" s="44"/>
      <c r="F49" s="44"/>
      <c r="G49" s="44"/>
      <c r="H49" s="44"/>
      <c r="J49" s="44"/>
      <c r="K49" s="47"/>
      <c r="T49" s="44"/>
      <c r="U49" s="44"/>
    </row>
    <row r="50" spans="2:21" s="26" customFormat="1" ht="30" customHeight="1">
      <c r="B50" s="43"/>
      <c r="C50" s="128" t="s">
        <v>86</v>
      </c>
      <c r="D50" s="52"/>
      <c r="E50" s="52"/>
      <c r="F50" s="52"/>
      <c r="G50" s="52"/>
      <c r="H50" s="52"/>
      <c r="I50" s="129"/>
      <c r="J50" s="130" t="s">
        <v>87</v>
      </c>
      <c r="K50" s="57"/>
      <c r="T50" s="44"/>
      <c r="U50" s="44"/>
    </row>
    <row r="51" spans="2:21" s="26" customFormat="1" ht="11.25" customHeight="1">
      <c r="B51" s="43"/>
      <c r="C51" s="44"/>
      <c r="D51" s="44"/>
      <c r="E51" s="44"/>
      <c r="F51" s="44"/>
      <c r="G51" s="44"/>
      <c r="H51" s="44"/>
      <c r="J51" s="44"/>
      <c r="K51" s="47"/>
      <c r="T51" s="44"/>
      <c r="U51" s="44"/>
    </row>
    <row r="52" spans="2:47" s="26" customFormat="1" ht="30" customHeight="1">
      <c r="B52" s="43"/>
      <c r="C52" s="86" t="s">
        <v>88</v>
      </c>
      <c r="D52" s="44"/>
      <c r="E52" s="44"/>
      <c r="F52" s="44"/>
      <c r="G52" s="44"/>
      <c r="H52" s="44"/>
      <c r="J52" s="87">
        <f>ROUNDUP($J$73,2)</f>
        <v>0</v>
      </c>
      <c r="K52" s="47"/>
      <c r="T52" s="44"/>
      <c r="U52" s="44"/>
      <c r="AU52" s="26" t="s">
        <v>89</v>
      </c>
    </row>
    <row r="53" spans="2:21" s="94" customFormat="1" ht="25.5" customHeight="1">
      <c r="B53" s="131"/>
      <c r="C53" s="132"/>
      <c r="D53" s="133" t="s">
        <v>90</v>
      </c>
      <c r="E53" s="133"/>
      <c r="F53" s="133"/>
      <c r="G53" s="133"/>
      <c r="H53" s="133"/>
      <c r="I53" s="134"/>
      <c r="J53" s="135">
        <f>ROUNDUP($J$74,2)</f>
        <v>0</v>
      </c>
      <c r="K53" s="136"/>
      <c r="T53" s="132"/>
      <c r="U53" s="132"/>
    </row>
    <row r="54" spans="2:21" s="94" customFormat="1" ht="22.5" customHeight="1">
      <c r="B54" s="131"/>
      <c r="C54" s="132"/>
      <c r="D54" s="132" t="s">
        <v>91</v>
      </c>
      <c r="E54" s="132"/>
      <c r="F54" s="132"/>
      <c r="G54" s="132"/>
      <c r="H54" s="132"/>
      <c r="J54" s="137">
        <f>ROUNDUP($J$52-SUM($J$53:$J$53),2)</f>
        <v>0</v>
      </c>
      <c r="K54" s="136"/>
      <c r="T54" s="132"/>
      <c r="U54" s="132"/>
    </row>
    <row r="55" spans="2:21" s="26" customFormat="1" ht="7.5" customHeight="1">
      <c r="B55" s="58"/>
      <c r="C55" s="59"/>
      <c r="D55" s="59"/>
      <c r="E55" s="59"/>
      <c r="F55" s="59"/>
      <c r="G55" s="59"/>
      <c r="H55" s="59"/>
      <c r="I55" s="124"/>
      <c r="J55" s="59"/>
      <c r="K55" s="60"/>
      <c r="T55" s="44"/>
      <c r="U55" s="44"/>
    </row>
    <row r="59" spans="2:12" s="26" customFormat="1" ht="7.5" customHeight="1">
      <c r="B59" s="61"/>
      <c r="C59" s="62"/>
      <c r="D59" s="62"/>
      <c r="E59" s="62"/>
      <c r="F59" s="62"/>
      <c r="G59" s="62"/>
      <c r="H59" s="62"/>
      <c r="I59" s="126"/>
      <c r="J59" s="62"/>
      <c r="K59" s="62"/>
      <c r="L59" s="63"/>
    </row>
    <row r="60" spans="2:12" s="26" customFormat="1" ht="37.5" customHeight="1">
      <c r="B60" s="43"/>
      <c r="C60" s="32" t="s">
        <v>92</v>
      </c>
      <c r="D60" s="44"/>
      <c r="E60" s="44"/>
      <c r="F60" s="44"/>
      <c r="G60" s="44"/>
      <c r="H60" s="44"/>
      <c r="J60" s="44"/>
      <c r="K60" s="44"/>
      <c r="L60" s="63"/>
    </row>
    <row r="61" spans="2:12" s="26" customFormat="1" ht="7.5" customHeight="1">
      <c r="B61" s="43"/>
      <c r="C61" s="44"/>
      <c r="D61" s="44"/>
      <c r="E61" s="44"/>
      <c r="F61" s="44"/>
      <c r="G61" s="44"/>
      <c r="H61" s="44"/>
      <c r="J61" s="44"/>
      <c r="K61" s="44"/>
      <c r="L61" s="63"/>
    </row>
    <row r="62" spans="2:12" s="26" customFormat="1" ht="15" customHeight="1">
      <c r="B62" s="43"/>
      <c r="C62" s="39" t="s">
        <v>15</v>
      </c>
      <c r="D62" s="44"/>
      <c r="E62" s="44"/>
      <c r="F62" s="44"/>
      <c r="G62" s="44"/>
      <c r="H62" s="44"/>
      <c r="J62" s="44"/>
      <c r="K62" s="44"/>
      <c r="L62" s="63"/>
    </row>
    <row r="63" spans="2:12" s="26" customFormat="1" ht="16.5" customHeight="1">
      <c r="B63" s="43"/>
      <c r="C63" s="44"/>
      <c r="D63" s="44"/>
      <c r="E63" s="312" t="str">
        <f>$E$7</f>
        <v>Konecchlumí - rekonstrukce vo</v>
      </c>
      <c r="F63" s="16"/>
      <c r="G63" s="16"/>
      <c r="H63" s="16"/>
      <c r="J63" s="44"/>
      <c r="K63" s="44"/>
      <c r="L63" s="63"/>
    </row>
    <row r="64" spans="2:12" s="26" customFormat="1" ht="15" customHeight="1">
      <c r="B64" s="43"/>
      <c r="C64" s="39" t="s">
        <v>83</v>
      </c>
      <c r="D64" s="44"/>
      <c r="E64" s="44"/>
      <c r="F64" s="44"/>
      <c r="G64" s="44"/>
      <c r="H64" s="44"/>
      <c r="J64" s="44"/>
      <c r="K64" s="44"/>
      <c r="L64" s="63"/>
    </row>
    <row r="65" spans="2:12" s="26" customFormat="1" ht="18" customHeight="1">
      <c r="B65" s="43"/>
      <c r="C65" s="44"/>
      <c r="D65" s="44"/>
      <c r="E65" s="299" t="str">
        <f>$E$9</f>
        <v>01 - veřejné osvětlení</v>
      </c>
      <c r="F65" s="16"/>
      <c r="G65" s="16"/>
      <c r="H65" s="16"/>
      <c r="J65" s="44"/>
      <c r="K65" s="44"/>
      <c r="L65" s="63"/>
    </row>
    <row r="66" spans="2:12" s="26" customFormat="1" ht="7.5" customHeight="1">
      <c r="B66" s="43"/>
      <c r="C66" s="44"/>
      <c r="D66" s="44"/>
      <c r="E66" s="44"/>
      <c r="F66" s="44"/>
      <c r="G66" s="44"/>
      <c r="H66" s="44"/>
      <c r="J66" s="44"/>
      <c r="K66" s="44"/>
      <c r="L66" s="63"/>
    </row>
    <row r="67" spans="2:12" s="26" customFormat="1" ht="18.75" customHeight="1">
      <c r="B67" s="43"/>
      <c r="C67" s="39" t="s">
        <v>19</v>
      </c>
      <c r="D67" s="44"/>
      <c r="E67" s="44"/>
      <c r="F67" s="37" t="str">
        <f>$F$12</f>
        <v>JC - Jičín</v>
      </c>
      <c r="G67" s="44"/>
      <c r="H67" s="39" t="s">
        <v>21</v>
      </c>
      <c r="J67" s="72" t="str">
        <f>IF($J$12="","",$J$12)</f>
        <v>14.05.2015</v>
      </c>
      <c r="K67" s="44"/>
      <c r="L67" s="63"/>
    </row>
    <row r="68" spans="2:12" s="26" customFormat="1" ht="7.5" customHeight="1">
      <c r="B68" s="43"/>
      <c r="C68" s="44"/>
      <c r="D68" s="44"/>
      <c r="E68" s="44"/>
      <c r="F68" s="44"/>
      <c r="G68" s="44"/>
      <c r="H68" s="44"/>
      <c r="J68" s="44"/>
      <c r="K68" s="44"/>
      <c r="L68" s="63"/>
    </row>
    <row r="69" spans="2:12" s="26" customFormat="1" ht="15.75" customHeight="1">
      <c r="B69" s="43"/>
      <c r="C69" s="39" t="s">
        <v>23</v>
      </c>
      <c r="D69" s="44"/>
      <c r="E69" s="44"/>
      <c r="F69" s="37" t="str">
        <f>$E$15</f>
        <v>Obec Konecchlumí</v>
      </c>
      <c r="G69" s="44"/>
      <c r="H69" s="39" t="s">
        <v>31</v>
      </c>
      <c r="J69" s="37" t="str">
        <f>$E$21</f>
        <v>ELPROM CZ s.r.o.</v>
      </c>
      <c r="K69" s="44"/>
      <c r="L69" s="63"/>
    </row>
    <row r="70" spans="2:12" s="26" customFormat="1" ht="15" customHeight="1">
      <c r="B70" s="43"/>
      <c r="C70" s="39" t="s">
        <v>29</v>
      </c>
      <c r="D70" s="44"/>
      <c r="E70" s="44"/>
      <c r="F70" s="37" t="str">
        <f>IF($E$18="","",$E$18)</f>
        <v>Vyplň údaj</v>
      </c>
      <c r="G70" s="44"/>
      <c r="H70" s="44"/>
      <c r="J70" s="44"/>
      <c r="K70" s="44"/>
      <c r="L70" s="63"/>
    </row>
    <row r="71" spans="2:12" s="26" customFormat="1" ht="11.25" customHeight="1">
      <c r="B71" s="43"/>
      <c r="C71" s="44"/>
      <c r="D71" s="44"/>
      <c r="E71" s="44"/>
      <c r="F71" s="44"/>
      <c r="G71" s="44"/>
      <c r="H71" s="44"/>
      <c r="J71" s="44"/>
      <c r="K71" s="44"/>
      <c r="L71" s="63"/>
    </row>
    <row r="72" spans="2:20" s="138" customFormat="1" ht="30" customHeight="1">
      <c r="B72" s="139"/>
      <c r="C72" s="140" t="s">
        <v>93</v>
      </c>
      <c r="D72" s="141" t="s">
        <v>51</v>
      </c>
      <c r="E72" s="141" t="s">
        <v>47</v>
      </c>
      <c r="F72" s="141" t="s">
        <v>94</v>
      </c>
      <c r="G72" s="141" t="s">
        <v>95</v>
      </c>
      <c r="H72" s="141" t="s">
        <v>96</v>
      </c>
      <c r="I72" s="142" t="s">
        <v>97</v>
      </c>
      <c r="J72" s="141" t="s">
        <v>98</v>
      </c>
      <c r="K72" s="143" t="s">
        <v>99</v>
      </c>
      <c r="L72" s="144"/>
      <c r="M72" s="79" t="s">
        <v>100</v>
      </c>
      <c r="N72" s="80" t="s">
        <v>40</v>
      </c>
      <c r="O72" s="80" t="s">
        <v>101</v>
      </c>
      <c r="P72" s="80" t="s">
        <v>102</v>
      </c>
      <c r="Q72" s="80" t="s">
        <v>103</v>
      </c>
      <c r="R72" s="80" t="s">
        <v>104</v>
      </c>
      <c r="S72" s="80" t="s">
        <v>105</v>
      </c>
      <c r="T72" s="81" t="s">
        <v>106</v>
      </c>
    </row>
    <row r="73" spans="2:63" s="26" customFormat="1" ht="30" customHeight="1">
      <c r="B73" s="43"/>
      <c r="C73" s="86" t="s">
        <v>88</v>
      </c>
      <c r="D73" s="44"/>
      <c r="E73" s="44"/>
      <c r="F73" s="44"/>
      <c r="G73" s="44"/>
      <c r="H73" s="44"/>
      <c r="J73" s="145">
        <f>$BK$73</f>
        <v>0</v>
      </c>
      <c r="K73" s="44"/>
      <c r="L73" s="63"/>
      <c r="M73" s="83"/>
      <c r="N73" s="84"/>
      <c r="O73" s="84"/>
      <c r="P73" s="146">
        <f>$P$74</f>
        <v>592.36977</v>
      </c>
      <c r="Q73" s="84"/>
      <c r="R73" s="146">
        <f>$R$74</f>
        <v>4535.394699999998</v>
      </c>
      <c r="S73" s="84"/>
      <c r="T73" s="147">
        <f>$T$74</f>
        <v>0</v>
      </c>
      <c r="AT73" s="26" t="s">
        <v>65</v>
      </c>
      <c r="AU73" s="26" t="s">
        <v>89</v>
      </c>
      <c r="BK73" s="148">
        <f>$BK$74</f>
        <v>0</v>
      </c>
    </row>
    <row r="74" spans="2:63" s="149" customFormat="1" ht="25.5" customHeight="1">
      <c r="B74" s="150"/>
      <c r="C74" s="151"/>
      <c r="D74" s="151" t="s">
        <v>65</v>
      </c>
      <c r="E74" s="152" t="s">
        <v>107</v>
      </c>
      <c r="F74" s="152" t="s">
        <v>71</v>
      </c>
      <c r="G74" s="153" t="s">
        <v>108</v>
      </c>
      <c r="H74" s="154">
        <v>1</v>
      </c>
      <c r="J74" s="155">
        <f>$BK$74</f>
        <v>0</v>
      </c>
      <c r="K74" s="151"/>
      <c r="L74" s="156"/>
      <c r="M74" s="157"/>
      <c r="N74" s="151"/>
      <c r="O74" s="151"/>
      <c r="P74" s="158">
        <f>SUM($P$75:$P$256)</f>
        <v>592.36977</v>
      </c>
      <c r="Q74" s="151"/>
      <c r="R74" s="158">
        <f>SUM($R$75:$R$256)</f>
        <v>4535.394699999998</v>
      </c>
      <c r="S74" s="151"/>
      <c r="T74" s="159">
        <f>SUM($T$75:$T$256)</f>
        <v>0</v>
      </c>
      <c r="AR74" s="160" t="s">
        <v>73</v>
      </c>
      <c r="AT74" s="160" t="s">
        <v>65</v>
      </c>
      <c r="AU74" s="161" t="s">
        <v>66</v>
      </c>
      <c r="AY74" s="161" t="s">
        <v>109</v>
      </c>
      <c r="BK74" s="162">
        <f>SUM($BK$75:$BK$256)</f>
        <v>0</v>
      </c>
    </row>
    <row r="75" spans="2:63" s="26" customFormat="1" ht="15.75" customHeight="1">
      <c r="B75" s="43"/>
      <c r="C75" s="163" t="s">
        <v>73</v>
      </c>
      <c r="D75" s="163" t="s">
        <v>110</v>
      </c>
      <c r="E75" s="164" t="s">
        <v>111</v>
      </c>
      <c r="F75" s="165" t="s">
        <v>112</v>
      </c>
      <c r="G75" s="166" t="s">
        <v>110</v>
      </c>
      <c r="H75" s="167">
        <v>2085</v>
      </c>
      <c r="I75" s="168"/>
      <c r="J75" s="169">
        <f>ROUND($I$75*$H$75,2)</f>
        <v>0</v>
      </c>
      <c r="K75" s="170"/>
      <c r="L75" s="63"/>
      <c r="M75" s="171"/>
      <c r="N75" s="172" t="s">
        <v>41</v>
      </c>
      <c r="O75" s="173">
        <v>0.04</v>
      </c>
      <c r="P75" s="173">
        <f>$O$75*$H$75</f>
        <v>83.4</v>
      </c>
      <c r="Q75" s="173">
        <v>0</v>
      </c>
      <c r="R75" s="173">
        <f>$Q$75*$H$75</f>
        <v>0</v>
      </c>
      <c r="S75" s="173">
        <v>0</v>
      </c>
      <c r="T75" s="174">
        <f>$S$75*$H$75</f>
        <v>0</v>
      </c>
      <c r="AR75" s="26" t="s">
        <v>113</v>
      </c>
      <c r="AT75" s="26" t="s">
        <v>114</v>
      </c>
      <c r="AU75" s="26" t="s">
        <v>73</v>
      </c>
      <c r="AY75" s="26" t="s">
        <v>109</v>
      </c>
      <c r="BG75" s="175">
        <f>IF($N$75="zákl. přenesená",$J$75,0)</f>
        <v>0</v>
      </c>
      <c r="BJ75" s="26" t="s">
        <v>113</v>
      </c>
      <c r="BK75" s="175">
        <f>ROUND($I$75*$H$75,2)</f>
        <v>0</v>
      </c>
    </row>
    <row r="76" spans="2:63" s="26" customFormat="1" ht="15.75" customHeight="1">
      <c r="B76" s="43"/>
      <c r="C76" s="176" t="s">
        <v>75</v>
      </c>
      <c r="D76" s="176" t="s">
        <v>115</v>
      </c>
      <c r="E76" s="177" t="s">
        <v>116</v>
      </c>
      <c r="F76" s="178" t="s">
        <v>117</v>
      </c>
      <c r="G76" s="179" t="s">
        <v>110</v>
      </c>
      <c r="H76" s="180">
        <v>2189.25</v>
      </c>
      <c r="I76" s="181"/>
      <c r="J76" s="182">
        <f>ROUND($I$76*$H$76,2)</f>
        <v>0</v>
      </c>
      <c r="K76" s="183"/>
      <c r="L76" s="184"/>
      <c r="M76" s="185"/>
      <c r="N76" s="186" t="s">
        <v>41</v>
      </c>
      <c r="O76" s="44"/>
      <c r="P76" s="44"/>
      <c r="Q76" s="173">
        <v>0.75</v>
      </c>
      <c r="R76" s="173">
        <f>$Q$76*$H$76</f>
        <v>1641.9375</v>
      </c>
      <c r="S76" s="173">
        <v>0</v>
      </c>
      <c r="T76" s="174">
        <f>$S$76*$H$76</f>
        <v>0</v>
      </c>
      <c r="AR76" s="26" t="s">
        <v>113</v>
      </c>
      <c r="AT76" s="26" t="s">
        <v>110</v>
      </c>
      <c r="AU76" s="26" t="s">
        <v>73</v>
      </c>
      <c r="AY76" s="26" t="s">
        <v>109</v>
      </c>
      <c r="BG76" s="175">
        <f>IF($N$76="zákl. přenesená",$J$76,0)</f>
        <v>0</v>
      </c>
      <c r="BJ76" s="26" t="s">
        <v>113</v>
      </c>
      <c r="BK76" s="175">
        <f>ROUND($I$76*$H$76,2)</f>
        <v>0</v>
      </c>
    </row>
    <row r="77" spans="2:51" s="26" customFormat="1" ht="15.75" customHeight="1">
      <c r="B77" s="187"/>
      <c r="C77" s="188"/>
      <c r="D77" s="189" t="s">
        <v>118</v>
      </c>
      <c r="E77" s="188"/>
      <c r="F77" s="190" t="s">
        <v>119</v>
      </c>
      <c r="G77" s="188"/>
      <c r="H77" s="191">
        <v>2189.25</v>
      </c>
      <c r="J77" s="188"/>
      <c r="K77" s="188"/>
      <c r="L77" s="192"/>
      <c r="M77" s="193"/>
      <c r="N77" s="188"/>
      <c r="O77" s="188"/>
      <c r="P77" s="188"/>
      <c r="Q77" s="188"/>
      <c r="R77" s="188"/>
      <c r="S77" s="188"/>
      <c r="T77" s="194"/>
      <c r="AT77" s="195" t="s">
        <v>118</v>
      </c>
      <c r="AU77" s="195" t="s">
        <v>73</v>
      </c>
      <c r="AV77" s="195" t="s">
        <v>75</v>
      </c>
      <c r="AW77" s="195" t="s">
        <v>66</v>
      </c>
      <c r="AX77" s="195" t="s">
        <v>73</v>
      </c>
      <c r="AY77" s="195" t="s">
        <v>109</v>
      </c>
    </row>
    <row r="78" spans="2:63" s="26" customFormat="1" ht="15.75" customHeight="1">
      <c r="B78" s="43"/>
      <c r="C78" s="163" t="s">
        <v>120</v>
      </c>
      <c r="D78" s="163" t="s">
        <v>110</v>
      </c>
      <c r="E78" s="164" t="s">
        <v>121</v>
      </c>
      <c r="F78" s="165" t="s">
        <v>122</v>
      </c>
      <c r="G78" s="166" t="s">
        <v>110</v>
      </c>
      <c r="H78" s="167">
        <v>279</v>
      </c>
      <c r="I78" s="168"/>
      <c r="J78" s="169">
        <f>ROUND($I$78*$H$78,2)</f>
        <v>0</v>
      </c>
      <c r="K78" s="170"/>
      <c r="L78" s="63"/>
      <c r="M78" s="171"/>
      <c r="N78" s="172" t="s">
        <v>41</v>
      </c>
      <c r="O78" s="173">
        <v>0.031</v>
      </c>
      <c r="P78" s="173">
        <f>$O$78*$H$78</f>
        <v>8.649</v>
      </c>
      <c r="Q78" s="173">
        <v>0</v>
      </c>
      <c r="R78" s="173">
        <f>$Q$78*$H$78</f>
        <v>0</v>
      </c>
      <c r="S78" s="173">
        <v>0</v>
      </c>
      <c r="T78" s="174">
        <f>$S$78*$H$78</f>
        <v>0</v>
      </c>
      <c r="AR78" s="26" t="s">
        <v>113</v>
      </c>
      <c r="AT78" s="26" t="s">
        <v>114</v>
      </c>
      <c r="AU78" s="26" t="s">
        <v>73</v>
      </c>
      <c r="AY78" s="26" t="s">
        <v>109</v>
      </c>
      <c r="BG78" s="175">
        <f>IF($N$78="zákl. přenesená",$J$78,0)</f>
        <v>0</v>
      </c>
      <c r="BJ78" s="26" t="s">
        <v>113</v>
      </c>
      <c r="BK78" s="175">
        <f>ROUND($I$78*$H$78,2)</f>
        <v>0</v>
      </c>
    </row>
    <row r="79" spans="2:63" s="26" customFormat="1" ht="15.75" customHeight="1">
      <c r="B79" s="43"/>
      <c r="C79" s="176" t="s">
        <v>113</v>
      </c>
      <c r="D79" s="176" t="s">
        <v>115</v>
      </c>
      <c r="E79" s="177" t="s">
        <v>123</v>
      </c>
      <c r="F79" s="178" t="s">
        <v>124</v>
      </c>
      <c r="G79" s="179" t="s">
        <v>110</v>
      </c>
      <c r="H79" s="180">
        <v>292.95</v>
      </c>
      <c r="I79" s="181"/>
      <c r="J79" s="182">
        <f>ROUND($I$79*$H$79,2)</f>
        <v>0</v>
      </c>
      <c r="K79" s="183"/>
      <c r="L79" s="184"/>
      <c r="M79" s="185"/>
      <c r="N79" s="186" t="s">
        <v>41</v>
      </c>
      <c r="O79" s="44"/>
      <c r="P79" s="44"/>
      <c r="Q79" s="173">
        <v>0.13</v>
      </c>
      <c r="R79" s="173">
        <f>$Q$79*$H$79</f>
        <v>38.0835</v>
      </c>
      <c r="S79" s="173">
        <v>0</v>
      </c>
      <c r="T79" s="174">
        <f>$S$79*$H$79</f>
        <v>0</v>
      </c>
      <c r="AR79" s="26" t="s">
        <v>113</v>
      </c>
      <c r="AT79" s="26" t="s">
        <v>110</v>
      </c>
      <c r="AU79" s="26" t="s">
        <v>73</v>
      </c>
      <c r="AY79" s="26" t="s">
        <v>109</v>
      </c>
      <c r="BG79" s="175">
        <f>IF($N$79="zákl. přenesená",$J$79,0)</f>
        <v>0</v>
      </c>
      <c r="BJ79" s="26" t="s">
        <v>113</v>
      </c>
      <c r="BK79" s="175">
        <f>ROUND($I$79*$H$79,2)</f>
        <v>0</v>
      </c>
    </row>
    <row r="80" spans="2:51" s="26" customFormat="1" ht="15.75" customHeight="1">
      <c r="B80" s="187"/>
      <c r="C80" s="188"/>
      <c r="D80" s="189" t="s">
        <v>118</v>
      </c>
      <c r="E80" s="188"/>
      <c r="F80" s="190" t="s">
        <v>125</v>
      </c>
      <c r="G80" s="188"/>
      <c r="H80" s="191">
        <v>292.95</v>
      </c>
      <c r="J80" s="188"/>
      <c r="K80" s="188"/>
      <c r="L80" s="192"/>
      <c r="M80" s="193"/>
      <c r="N80" s="188"/>
      <c r="O80" s="188"/>
      <c r="P80" s="188"/>
      <c r="Q80" s="188"/>
      <c r="R80" s="188"/>
      <c r="S80" s="188"/>
      <c r="T80" s="194"/>
      <c r="AT80" s="195" t="s">
        <v>118</v>
      </c>
      <c r="AU80" s="195" t="s">
        <v>73</v>
      </c>
      <c r="AV80" s="195" t="s">
        <v>75</v>
      </c>
      <c r="AW80" s="195" t="s">
        <v>66</v>
      </c>
      <c r="AX80" s="195" t="s">
        <v>73</v>
      </c>
      <c r="AY80" s="195" t="s">
        <v>109</v>
      </c>
    </row>
    <row r="81" spans="2:63" s="26" customFormat="1" ht="15.75" customHeight="1">
      <c r="B81" s="43"/>
      <c r="C81" s="163" t="s">
        <v>126</v>
      </c>
      <c r="D81" s="163" t="s">
        <v>110</v>
      </c>
      <c r="E81" s="164" t="s">
        <v>127</v>
      </c>
      <c r="F81" s="165" t="s">
        <v>128</v>
      </c>
      <c r="G81" s="166" t="s">
        <v>110</v>
      </c>
      <c r="H81" s="167">
        <v>7</v>
      </c>
      <c r="I81" s="168"/>
      <c r="J81" s="169">
        <f>ROUND($I$81*$H$81,2)</f>
        <v>0</v>
      </c>
      <c r="K81" s="170"/>
      <c r="L81" s="63"/>
      <c r="M81" s="171"/>
      <c r="N81" s="172" t="s">
        <v>41</v>
      </c>
      <c r="O81" s="173">
        <v>0.031</v>
      </c>
      <c r="P81" s="173">
        <f>$O$81*$H$81</f>
        <v>0.217</v>
      </c>
      <c r="Q81" s="173">
        <v>0</v>
      </c>
      <c r="R81" s="173">
        <f>$Q$81*$H$81</f>
        <v>0</v>
      </c>
      <c r="S81" s="173">
        <v>0</v>
      </c>
      <c r="T81" s="174">
        <f>$S$81*$H$81</f>
        <v>0</v>
      </c>
      <c r="AR81" s="26" t="s">
        <v>113</v>
      </c>
      <c r="AT81" s="26" t="s">
        <v>114</v>
      </c>
      <c r="AU81" s="26" t="s">
        <v>73</v>
      </c>
      <c r="AY81" s="26" t="s">
        <v>109</v>
      </c>
      <c r="BG81" s="175">
        <f>IF($N$81="zákl. přenesená",$J$81,0)</f>
        <v>0</v>
      </c>
      <c r="BJ81" s="26" t="s">
        <v>113</v>
      </c>
      <c r="BK81" s="175">
        <f>ROUND($I$81*$H$81,2)</f>
        <v>0</v>
      </c>
    </row>
    <row r="82" spans="2:63" s="26" customFormat="1" ht="15.75" customHeight="1">
      <c r="B82" s="43"/>
      <c r="C82" s="176" t="s">
        <v>129</v>
      </c>
      <c r="D82" s="176" t="s">
        <v>115</v>
      </c>
      <c r="E82" s="177" t="s">
        <v>130</v>
      </c>
      <c r="F82" s="178" t="s">
        <v>131</v>
      </c>
      <c r="G82" s="179" t="s">
        <v>110</v>
      </c>
      <c r="H82" s="180">
        <v>7.35</v>
      </c>
      <c r="I82" s="181"/>
      <c r="J82" s="182">
        <f>ROUND($I$82*$H$82,2)</f>
        <v>0</v>
      </c>
      <c r="K82" s="183"/>
      <c r="L82" s="184"/>
      <c r="M82" s="185"/>
      <c r="N82" s="186" t="s">
        <v>41</v>
      </c>
      <c r="O82" s="44"/>
      <c r="P82" s="44"/>
      <c r="Q82" s="173">
        <v>0.17</v>
      </c>
      <c r="R82" s="173">
        <f>$Q$82*$H$82</f>
        <v>1.2495</v>
      </c>
      <c r="S82" s="173">
        <v>0</v>
      </c>
      <c r="T82" s="174">
        <f>$S$82*$H$82</f>
        <v>0</v>
      </c>
      <c r="AR82" s="26" t="s">
        <v>113</v>
      </c>
      <c r="AT82" s="26" t="s">
        <v>110</v>
      </c>
      <c r="AU82" s="26" t="s">
        <v>73</v>
      </c>
      <c r="AY82" s="26" t="s">
        <v>109</v>
      </c>
      <c r="BG82" s="175">
        <f>IF($N$82="zákl. přenesená",$J$82,0)</f>
        <v>0</v>
      </c>
      <c r="BJ82" s="26" t="s">
        <v>113</v>
      </c>
      <c r="BK82" s="175">
        <f>ROUND($I$82*$H$82,2)</f>
        <v>0</v>
      </c>
    </row>
    <row r="83" spans="2:51" s="26" customFormat="1" ht="15.75" customHeight="1">
      <c r="B83" s="187"/>
      <c r="C83" s="188"/>
      <c r="D83" s="189" t="s">
        <v>118</v>
      </c>
      <c r="E83" s="188"/>
      <c r="F83" s="190" t="s">
        <v>132</v>
      </c>
      <c r="G83" s="188"/>
      <c r="H83" s="191">
        <v>7.35</v>
      </c>
      <c r="J83" s="188"/>
      <c r="K83" s="188"/>
      <c r="L83" s="192"/>
      <c r="M83" s="193"/>
      <c r="N83" s="188"/>
      <c r="O83" s="188"/>
      <c r="P83" s="188"/>
      <c r="Q83" s="188"/>
      <c r="R83" s="188"/>
      <c r="S83" s="188"/>
      <c r="T83" s="194"/>
      <c r="AT83" s="195" t="s">
        <v>118</v>
      </c>
      <c r="AU83" s="195" t="s">
        <v>73</v>
      </c>
      <c r="AV83" s="195" t="s">
        <v>75</v>
      </c>
      <c r="AW83" s="195" t="s">
        <v>66</v>
      </c>
      <c r="AX83" s="195" t="s">
        <v>73</v>
      </c>
      <c r="AY83" s="195" t="s">
        <v>109</v>
      </c>
    </row>
    <row r="84" spans="2:63" s="26" customFormat="1" ht="15.75" customHeight="1">
      <c r="B84" s="43"/>
      <c r="C84" s="163" t="s">
        <v>133</v>
      </c>
      <c r="D84" s="163" t="s">
        <v>110</v>
      </c>
      <c r="E84" s="164" t="s">
        <v>134</v>
      </c>
      <c r="F84" s="165" t="s">
        <v>135</v>
      </c>
      <c r="G84" s="166" t="s">
        <v>110</v>
      </c>
      <c r="H84" s="167">
        <v>45</v>
      </c>
      <c r="I84" s="168"/>
      <c r="J84" s="169">
        <f>ROUND($I$84*$H$84,2)</f>
        <v>0</v>
      </c>
      <c r="K84" s="170"/>
      <c r="L84" s="63"/>
      <c r="M84" s="171"/>
      <c r="N84" s="172" t="s">
        <v>41</v>
      </c>
      <c r="O84" s="173">
        <v>0.05</v>
      </c>
      <c r="P84" s="173">
        <f>$O$84*$H$84</f>
        <v>2.25</v>
      </c>
      <c r="Q84" s="173">
        <v>0</v>
      </c>
      <c r="R84" s="173">
        <f>$Q$84*$H$84</f>
        <v>0</v>
      </c>
      <c r="S84" s="173">
        <v>0</v>
      </c>
      <c r="T84" s="174">
        <f>$S$84*$H$84</f>
        <v>0</v>
      </c>
      <c r="AR84" s="26" t="s">
        <v>113</v>
      </c>
      <c r="AT84" s="26" t="s">
        <v>114</v>
      </c>
      <c r="AU84" s="26" t="s">
        <v>73</v>
      </c>
      <c r="AY84" s="26" t="s">
        <v>109</v>
      </c>
      <c r="BG84" s="175">
        <f>IF($N$84="zákl. přenesená",$J$84,0)</f>
        <v>0</v>
      </c>
      <c r="BJ84" s="26" t="s">
        <v>113</v>
      </c>
      <c r="BK84" s="175">
        <f>ROUND($I$84*$H$84,2)</f>
        <v>0</v>
      </c>
    </row>
    <row r="85" spans="2:63" s="26" customFormat="1" ht="15.75" customHeight="1">
      <c r="B85" s="43"/>
      <c r="C85" s="176" t="s">
        <v>136</v>
      </c>
      <c r="D85" s="176" t="s">
        <v>115</v>
      </c>
      <c r="E85" s="177" t="s">
        <v>137</v>
      </c>
      <c r="F85" s="178" t="s">
        <v>138</v>
      </c>
      <c r="G85" s="179" t="s">
        <v>110</v>
      </c>
      <c r="H85" s="180">
        <v>47.25</v>
      </c>
      <c r="I85" s="181"/>
      <c r="J85" s="182">
        <f>ROUND($I$85*$H$85,2)</f>
        <v>0</v>
      </c>
      <c r="K85" s="183"/>
      <c r="L85" s="184"/>
      <c r="M85" s="185"/>
      <c r="N85" s="186" t="s">
        <v>41</v>
      </c>
      <c r="O85" s="44"/>
      <c r="P85" s="44"/>
      <c r="Q85" s="173">
        <v>0.44</v>
      </c>
      <c r="R85" s="173">
        <f>$Q$85*$H$85</f>
        <v>20.79</v>
      </c>
      <c r="S85" s="173">
        <v>0</v>
      </c>
      <c r="T85" s="174">
        <f>$S$85*$H$85</f>
        <v>0</v>
      </c>
      <c r="AR85" s="26" t="s">
        <v>113</v>
      </c>
      <c r="AT85" s="26" t="s">
        <v>110</v>
      </c>
      <c r="AU85" s="26" t="s">
        <v>73</v>
      </c>
      <c r="AY85" s="26" t="s">
        <v>109</v>
      </c>
      <c r="BG85" s="175">
        <f>IF($N$85="zákl. přenesená",$J$85,0)</f>
        <v>0</v>
      </c>
      <c r="BJ85" s="26" t="s">
        <v>113</v>
      </c>
      <c r="BK85" s="175">
        <f>ROUND($I$85*$H$85,2)</f>
        <v>0</v>
      </c>
    </row>
    <row r="86" spans="2:51" s="26" customFormat="1" ht="15.75" customHeight="1">
      <c r="B86" s="187"/>
      <c r="C86" s="188"/>
      <c r="D86" s="189" t="s">
        <v>118</v>
      </c>
      <c r="E86" s="188"/>
      <c r="F86" s="190" t="s">
        <v>139</v>
      </c>
      <c r="G86" s="188"/>
      <c r="H86" s="191">
        <v>47.25</v>
      </c>
      <c r="J86" s="188"/>
      <c r="K86" s="188"/>
      <c r="L86" s="192"/>
      <c r="M86" s="193"/>
      <c r="N86" s="188"/>
      <c r="O86" s="188"/>
      <c r="P86" s="188"/>
      <c r="Q86" s="188"/>
      <c r="R86" s="188"/>
      <c r="S86" s="188"/>
      <c r="T86" s="194"/>
      <c r="AT86" s="195" t="s">
        <v>118</v>
      </c>
      <c r="AU86" s="195" t="s">
        <v>73</v>
      </c>
      <c r="AV86" s="195" t="s">
        <v>75</v>
      </c>
      <c r="AW86" s="195" t="s">
        <v>66</v>
      </c>
      <c r="AX86" s="195" t="s">
        <v>73</v>
      </c>
      <c r="AY86" s="195" t="s">
        <v>109</v>
      </c>
    </row>
    <row r="87" spans="2:63" s="26" customFormat="1" ht="15.75" customHeight="1">
      <c r="B87" s="43"/>
      <c r="C87" s="163" t="s">
        <v>140</v>
      </c>
      <c r="D87" s="163" t="s">
        <v>110</v>
      </c>
      <c r="E87" s="164" t="s">
        <v>141</v>
      </c>
      <c r="F87" s="165" t="s">
        <v>142</v>
      </c>
      <c r="G87" s="166" t="s">
        <v>110</v>
      </c>
      <c r="H87" s="167">
        <v>50</v>
      </c>
      <c r="I87" s="168"/>
      <c r="J87" s="169">
        <f>ROUND($I$87*$H$87,2)</f>
        <v>0</v>
      </c>
      <c r="K87" s="170"/>
      <c r="L87" s="63"/>
      <c r="M87" s="171"/>
      <c r="N87" s="172" t="s">
        <v>41</v>
      </c>
      <c r="O87" s="173">
        <v>0.05</v>
      </c>
      <c r="P87" s="173">
        <f>$O$87*$H$87</f>
        <v>2.5</v>
      </c>
      <c r="Q87" s="173">
        <v>0</v>
      </c>
      <c r="R87" s="173">
        <f>$Q$87*$H$87</f>
        <v>0</v>
      </c>
      <c r="S87" s="173">
        <v>0</v>
      </c>
      <c r="T87" s="174">
        <f>$S$87*$H$87</f>
        <v>0</v>
      </c>
      <c r="AR87" s="26" t="s">
        <v>113</v>
      </c>
      <c r="AT87" s="26" t="s">
        <v>114</v>
      </c>
      <c r="AU87" s="26" t="s">
        <v>73</v>
      </c>
      <c r="AY87" s="26" t="s">
        <v>109</v>
      </c>
      <c r="BG87" s="175">
        <f>IF($N$87="zákl. přenesená",$J$87,0)</f>
        <v>0</v>
      </c>
      <c r="BJ87" s="26" t="s">
        <v>113</v>
      </c>
      <c r="BK87" s="175">
        <f>ROUND($I$87*$H$87,2)</f>
        <v>0</v>
      </c>
    </row>
    <row r="88" spans="2:63" s="26" customFormat="1" ht="15.75" customHeight="1">
      <c r="B88" s="43"/>
      <c r="C88" s="176" t="s">
        <v>7</v>
      </c>
      <c r="D88" s="176" t="s">
        <v>115</v>
      </c>
      <c r="E88" s="177" t="s">
        <v>143</v>
      </c>
      <c r="F88" s="178" t="s">
        <v>144</v>
      </c>
      <c r="G88" s="179" t="s">
        <v>110</v>
      </c>
      <c r="H88" s="180">
        <v>52.5</v>
      </c>
      <c r="I88" s="181"/>
      <c r="J88" s="182">
        <f>ROUND($I$88*$H$88,2)</f>
        <v>0</v>
      </c>
      <c r="K88" s="183"/>
      <c r="L88" s="184"/>
      <c r="M88" s="185"/>
      <c r="N88" s="186" t="s">
        <v>41</v>
      </c>
      <c r="O88" s="44"/>
      <c r="P88" s="44"/>
      <c r="Q88" s="173">
        <v>0.29</v>
      </c>
      <c r="R88" s="173">
        <f>$Q$88*$H$88</f>
        <v>15.225</v>
      </c>
      <c r="S88" s="173">
        <v>0</v>
      </c>
      <c r="T88" s="174">
        <f>$S$88*$H$88</f>
        <v>0</v>
      </c>
      <c r="AR88" s="26" t="s">
        <v>113</v>
      </c>
      <c r="AT88" s="26" t="s">
        <v>110</v>
      </c>
      <c r="AU88" s="26" t="s">
        <v>73</v>
      </c>
      <c r="AY88" s="26" t="s">
        <v>109</v>
      </c>
      <c r="BG88" s="175">
        <f>IF($N$88="zákl. přenesená",$J$88,0)</f>
        <v>0</v>
      </c>
      <c r="BJ88" s="26" t="s">
        <v>113</v>
      </c>
      <c r="BK88" s="175">
        <f>ROUND($I$88*$H$88,2)</f>
        <v>0</v>
      </c>
    </row>
    <row r="89" spans="2:51" s="26" customFormat="1" ht="15.75" customHeight="1">
      <c r="B89" s="187"/>
      <c r="C89" s="188"/>
      <c r="D89" s="189" t="s">
        <v>118</v>
      </c>
      <c r="E89" s="188"/>
      <c r="F89" s="190" t="s">
        <v>145</v>
      </c>
      <c r="G89" s="188"/>
      <c r="H89" s="191">
        <v>52.5</v>
      </c>
      <c r="J89" s="188"/>
      <c r="K89" s="188"/>
      <c r="L89" s="192"/>
      <c r="M89" s="193"/>
      <c r="N89" s="188"/>
      <c r="O89" s="188"/>
      <c r="P89" s="188"/>
      <c r="Q89" s="188"/>
      <c r="R89" s="188"/>
      <c r="S89" s="188"/>
      <c r="T89" s="194"/>
      <c r="AT89" s="195" t="s">
        <v>118</v>
      </c>
      <c r="AU89" s="195" t="s">
        <v>73</v>
      </c>
      <c r="AV89" s="195" t="s">
        <v>75</v>
      </c>
      <c r="AW89" s="195" t="s">
        <v>66</v>
      </c>
      <c r="AX89" s="195" t="s">
        <v>73</v>
      </c>
      <c r="AY89" s="195" t="s">
        <v>109</v>
      </c>
    </row>
    <row r="90" spans="2:63" s="26" customFormat="1" ht="15.75" customHeight="1">
      <c r="B90" s="43"/>
      <c r="C90" s="163" t="s">
        <v>146</v>
      </c>
      <c r="D90" s="163" t="s">
        <v>110</v>
      </c>
      <c r="E90" s="164" t="s">
        <v>147</v>
      </c>
      <c r="F90" s="165" t="s">
        <v>148</v>
      </c>
      <c r="G90" s="166" t="s">
        <v>108</v>
      </c>
      <c r="H90" s="167">
        <v>3</v>
      </c>
      <c r="I90" s="168"/>
      <c r="J90" s="169">
        <f>ROUND($I$90*$H$90,2)</f>
        <v>0</v>
      </c>
      <c r="K90" s="170"/>
      <c r="L90" s="63"/>
      <c r="M90" s="171"/>
      <c r="N90" s="172" t="s">
        <v>41</v>
      </c>
      <c r="O90" s="173">
        <v>0.126</v>
      </c>
      <c r="P90" s="173">
        <f>$O$90*$H$90</f>
        <v>0.378</v>
      </c>
      <c r="Q90" s="173">
        <v>0</v>
      </c>
      <c r="R90" s="173">
        <f>$Q$90*$H$90</f>
        <v>0</v>
      </c>
      <c r="S90" s="173">
        <v>0</v>
      </c>
      <c r="T90" s="174">
        <f>$S$90*$H$90</f>
        <v>0</v>
      </c>
      <c r="AR90" s="26" t="s">
        <v>113</v>
      </c>
      <c r="AT90" s="26" t="s">
        <v>114</v>
      </c>
      <c r="AU90" s="26" t="s">
        <v>73</v>
      </c>
      <c r="AY90" s="26" t="s">
        <v>109</v>
      </c>
      <c r="BG90" s="175">
        <f>IF($N$90="zákl. přenesená",$J$90,0)</f>
        <v>0</v>
      </c>
      <c r="BJ90" s="26" t="s">
        <v>113</v>
      </c>
      <c r="BK90" s="175">
        <f>ROUND($I$90*$H$90,2)</f>
        <v>0</v>
      </c>
    </row>
    <row r="91" spans="2:63" s="26" customFormat="1" ht="15.75" customHeight="1">
      <c r="B91" s="43"/>
      <c r="C91" s="176" t="s">
        <v>149</v>
      </c>
      <c r="D91" s="176" t="s">
        <v>115</v>
      </c>
      <c r="E91" s="177" t="s">
        <v>150</v>
      </c>
      <c r="F91" s="178" t="s">
        <v>151</v>
      </c>
      <c r="G91" s="179" t="s">
        <v>108</v>
      </c>
      <c r="H91" s="180">
        <v>0.072</v>
      </c>
      <c r="I91" s="181"/>
      <c r="J91" s="182">
        <f>ROUND($I$91*$H$91,2)</f>
        <v>0</v>
      </c>
      <c r="K91" s="183"/>
      <c r="L91" s="184"/>
      <c r="M91" s="185"/>
      <c r="N91" s="186" t="s">
        <v>41</v>
      </c>
      <c r="O91" s="44"/>
      <c r="P91" s="44"/>
      <c r="Q91" s="173">
        <v>4.6</v>
      </c>
      <c r="R91" s="173">
        <f>$Q$91*$H$91</f>
        <v>0.33119999999999994</v>
      </c>
      <c r="S91" s="173">
        <v>0</v>
      </c>
      <c r="T91" s="174">
        <f>$S$91*$H$91</f>
        <v>0</v>
      </c>
      <c r="AR91" s="26" t="s">
        <v>113</v>
      </c>
      <c r="AT91" s="26" t="s">
        <v>110</v>
      </c>
      <c r="AU91" s="26" t="s">
        <v>73</v>
      </c>
      <c r="AY91" s="26" t="s">
        <v>109</v>
      </c>
      <c r="BG91" s="175">
        <f>IF($N$91="zákl. přenesená",$J$91,0)</f>
        <v>0</v>
      </c>
      <c r="BJ91" s="26" t="s">
        <v>113</v>
      </c>
      <c r="BK91" s="175">
        <f>ROUND($I$91*$H$91,2)</f>
        <v>0</v>
      </c>
    </row>
    <row r="92" spans="2:47" s="26" customFormat="1" ht="16.5" customHeight="1">
      <c r="B92" s="43"/>
      <c r="C92" s="44"/>
      <c r="D92" s="44"/>
      <c r="E92" s="44"/>
      <c r="F92" s="196" t="s">
        <v>152</v>
      </c>
      <c r="G92" s="44"/>
      <c r="H92" s="44"/>
      <c r="J92" s="44"/>
      <c r="K92" s="44"/>
      <c r="L92" s="63"/>
      <c r="M92" s="76"/>
      <c r="N92" s="44"/>
      <c r="O92" s="44"/>
      <c r="P92" s="44"/>
      <c r="Q92" s="44"/>
      <c r="R92" s="44"/>
      <c r="S92" s="44"/>
      <c r="T92" s="77"/>
      <c r="AU92" s="26" t="s">
        <v>73</v>
      </c>
    </row>
    <row r="93" spans="2:51" s="26" customFormat="1" ht="15.75" customHeight="1">
      <c r="B93" s="187"/>
      <c r="C93" s="188"/>
      <c r="D93" s="189" t="s">
        <v>118</v>
      </c>
      <c r="E93" s="188"/>
      <c r="F93" s="190" t="s">
        <v>153</v>
      </c>
      <c r="G93" s="188"/>
      <c r="H93" s="191">
        <v>0.072</v>
      </c>
      <c r="J93" s="188"/>
      <c r="K93" s="188"/>
      <c r="L93" s="192"/>
      <c r="M93" s="193"/>
      <c r="N93" s="188"/>
      <c r="O93" s="188"/>
      <c r="P93" s="188"/>
      <c r="Q93" s="188"/>
      <c r="R93" s="188"/>
      <c r="S93" s="188"/>
      <c r="T93" s="194"/>
      <c r="AT93" s="195" t="s">
        <v>118</v>
      </c>
      <c r="AU93" s="195" t="s">
        <v>73</v>
      </c>
      <c r="AV93" s="195" t="s">
        <v>75</v>
      </c>
      <c r="AW93" s="195" t="s">
        <v>66</v>
      </c>
      <c r="AX93" s="195" t="s">
        <v>73</v>
      </c>
      <c r="AY93" s="195" t="s">
        <v>109</v>
      </c>
    </row>
    <row r="94" spans="2:63" s="26" customFormat="1" ht="15.75" customHeight="1">
      <c r="B94" s="43"/>
      <c r="C94" s="176" t="s">
        <v>154</v>
      </c>
      <c r="D94" s="176" t="s">
        <v>115</v>
      </c>
      <c r="E94" s="177" t="s">
        <v>155</v>
      </c>
      <c r="F94" s="178" t="s">
        <v>156</v>
      </c>
      <c r="G94" s="179" t="s">
        <v>157</v>
      </c>
      <c r="H94" s="180">
        <v>0.03</v>
      </c>
      <c r="I94" s="181"/>
      <c r="J94" s="182">
        <f>ROUND($I$94*$H$94,2)</f>
        <v>0</v>
      </c>
      <c r="K94" s="183"/>
      <c r="L94" s="184"/>
      <c r="M94" s="185"/>
      <c r="N94" s="186" t="s">
        <v>41</v>
      </c>
      <c r="O94" s="44"/>
      <c r="P94" s="44"/>
      <c r="Q94" s="173">
        <v>0.92</v>
      </c>
      <c r="R94" s="173">
        <f>$Q$94*$H$94</f>
        <v>0.0276</v>
      </c>
      <c r="S94" s="173">
        <v>0</v>
      </c>
      <c r="T94" s="174">
        <f>$S$94*$H$94</f>
        <v>0</v>
      </c>
      <c r="AR94" s="26" t="s">
        <v>113</v>
      </c>
      <c r="AT94" s="26" t="s">
        <v>110</v>
      </c>
      <c r="AU94" s="26" t="s">
        <v>73</v>
      </c>
      <c r="AY94" s="26" t="s">
        <v>109</v>
      </c>
      <c r="BG94" s="175">
        <f>IF($N$94="zákl. přenesená",$J$94,0)</f>
        <v>0</v>
      </c>
      <c r="BJ94" s="26" t="s">
        <v>113</v>
      </c>
      <c r="BK94" s="175">
        <f>ROUND($I$94*$H$94,2)</f>
        <v>0</v>
      </c>
    </row>
    <row r="95" spans="2:47" s="26" customFormat="1" ht="16.5" customHeight="1">
      <c r="B95" s="43"/>
      <c r="C95" s="44"/>
      <c r="D95" s="44"/>
      <c r="E95" s="44"/>
      <c r="F95" s="196" t="s">
        <v>152</v>
      </c>
      <c r="G95" s="44"/>
      <c r="H95" s="44"/>
      <c r="J95" s="44"/>
      <c r="K95" s="44"/>
      <c r="L95" s="63"/>
      <c r="M95" s="76"/>
      <c r="N95" s="44"/>
      <c r="O95" s="44"/>
      <c r="P95" s="44"/>
      <c r="Q95" s="44"/>
      <c r="R95" s="44"/>
      <c r="S95" s="44"/>
      <c r="T95" s="77"/>
      <c r="AU95" s="26" t="s">
        <v>73</v>
      </c>
    </row>
    <row r="96" spans="2:51" s="26" customFormat="1" ht="15.75" customHeight="1">
      <c r="B96" s="187"/>
      <c r="C96" s="188"/>
      <c r="D96" s="189" t="s">
        <v>118</v>
      </c>
      <c r="E96" s="188"/>
      <c r="F96" s="190" t="s">
        <v>158</v>
      </c>
      <c r="G96" s="188"/>
      <c r="H96" s="191">
        <v>0.03</v>
      </c>
      <c r="J96" s="188"/>
      <c r="K96" s="188"/>
      <c r="L96" s="192"/>
      <c r="M96" s="193"/>
      <c r="N96" s="188"/>
      <c r="O96" s="188"/>
      <c r="P96" s="188"/>
      <c r="Q96" s="188"/>
      <c r="R96" s="188"/>
      <c r="S96" s="188"/>
      <c r="T96" s="194"/>
      <c r="AT96" s="195" t="s">
        <v>118</v>
      </c>
      <c r="AU96" s="195" t="s">
        <v>73</v>
      </c>
      <c r="AV96" s="195" t="s">
        <v>75</v>
      </c>
      <c r="AW96" s="195" t="s">
        <v>66</v>
      </c>
      <c r="AX96" s="195" t="s">
        <v>73</v>
      </c>
      <c r="AY96" s="195" t="s">
        <v>109</v>
      </c>
    </row>
    <row r="97" spans="2:63" s="26" customFormat="1" ht="15.75" customHeight="1">
      <c r="B97" s="43"/>
      <c r="C97" s="176" t="s">
        <v>159</v>
      </c>
      <c r="D97" s="176" t="s">
        <v>115</v>
      </c>
      <c r="E97" s="177" t="s">
        <v>160</v>
      </c>
      <c r="F97" s="178" t="s">
        <v>161</v>
      </c>
      <c r="G97" s="179" t="s">
        <v>108</v>
      </c>
      <c r="H97" s="180">
        <v>3</v>
      </c>
      <c r="I97" s="181"/>
      <c r="J97" s="182">
        <f>ROUND($I$97*$H$97,2)</f>
        <v>0</v>
      </c>
      <c r="K97" s="183"/>
      <c r="L97" s="184"/>
      <c r="M97" s="185"/>
      <c r="N97" s="186" t="s">
        <v>41</v>
      </c>
      <c r="O97" s="44"/>
      <c r="P97" s="44"/>
      <c r="Q97" s="173">
        <v>3.4</v>
      </c>
      <c r="R97" s="173">
        <f>$Q$97*$H$97</f>
        <v>10.2</v>
      </c>
      <c r="S97" s="173">
        <v>0</v>
      </c>
      <c r="T97" s="174">
        <f>$S$97*$H$97</f>
        <v>0</v>
      </c>
      <c r="AR97" s="26" t="s">
        <v>113</v>
      </c>
      <c r="AT97" s="26" t="s">
        <v>110</v>
      </c>
      <c r="AU97" s="26" t="s">
        <v>73</v>
      </c>
      <c r="AY97" s="26" t="s">
        <v>109</v>
      </c>
      <c r="BG97" s="175">
        <f>IF($N$97="zákl. přenesená",$J$97,0)</f>
        <v>0</v>
      </c>
      <c r="BJ97" s="26" t="s">
        <v>113</v>
      </c>
      <c r="BK97" s="175">
        <f>ROUND($I$97*$H$97,2)</f>
        <v>0</v>
      </c>
    </row>
    <row r="98" spans="2:63" s="26" customFormat="1" ht="15.75" customHeight="1">
      <c r="B98" s="43"/>
      <c r="C98" s="163" t="s">
        <v>162</v>
      </c>
      <c r="D98" s="163" t="s">
        <v>110</v>
      </c>
      <c r="E98" s="164" t="s">
        <v>163</v>
      </c>
      <c r="F98" s="165" t="s">
        <v>164</v>
      </c>
      <c r="G98" s="166" t="s">
        <v>108</v>
      </c>
      <c r="H98" s="167">
        <v>1</v>
      </c>
      <c r="I98" s="168"/>
      <c r="J98" s="169">
        <f>ROUND($I$98*$H$98,2)</f>
        <v>0</v>
      </c>
      <c r="K98" s="170"/>
      <c r="L98" s="63"/>
      <c r="M98" s="171"/>
      <c r="N98" s="172" t="s">
        <v>41</v>
      </c>
      <c r="O98" s="173">
        <v>0.126</v>
      </c>
      <c r="P98" s="173">
        <f>$O$98*$H$98</f>
        <v>0.126</v>
      </c>
      <c r="Q98" s="173">
        <v>0</v>
      </c>
      <c r="R98" s="173">
        <f>$Q$98*$H$98</f>
        <v>0</v>
      </c>
      <c r="S98" s="173">
        <v>0</v>
      </c>
      <c r="T98" s="174">
        <f>$S$98*$H$98</f>
        <v>0</v>
      </c>
      <c r="AR98" s="26" t="s">
        <v>113</v>
      </c>
      <c r="AT98" s="26" t="s">
        <v>114</v>
      </c>
      <c r="AU98" s="26" t="s">
        <v>73</v>
      </c>
      <c r="AY98" s="26" t="s">
        <v>109</v>
      </c>
      <c r="BG98" s="175">
        <f>IF($N$98="zákl. přenesená",$J$98,0)</f>
        <v>0</v>
      </c>
      <c r="BJ98" s="26" t="s">
        <v>113</v>
      </c>
      <c r="BK98" s="175">
        <f>ROUND($I$98*$H$98,2)</f>
        <v>0</v>
      </c>
    </row>
    <row r="99" spans="2:63" s="26" customFormat="1" ht="15.75" customHeight="1">
      <c r="B99" s="43"/>
      <c r="C99" s="176" t="s">
        <v>165</v>
      </c>
      <c r="D99" s="176" t="s">
        <v>115</v>
      </c>
      <c r="E99" s="177" t="s">
        <v>150</v>
      </c>
      <c r="F99" s="178" t="s">
        <v>151</v>
      </c>
      <c r="G99" s="179" t="s">
        <v>108</v>
      </c>
      <c r="H99" s="180">
        <v>0.024</v>
      </c>
      <c r="I99" s="181"/>
      <c r="J99" s="182">
        <f>ROUND($I$99*$H$99,2)</f>
        <v>0</v>
      </c>
      <c r="K99" s="183"/>
      <c r="L99" s="184"/>
      <c r="M99" s="185"/>
      <c r="N99" s="186" t="s">
        <v>41</v>
      </c>
      <c r="O99" s="44"/>
      <c r="P99" s="44"/>
      <c r="Q99" s="173">
        <v>4.6</v>
      </c>
      <c r="R99" s="173">
        <f>$Q$99*$H$99</f>
        <v>0.1104</v>
      </c>
      <c r="S99" s="173">
        <v>0</v>
      </c>
      <c r="T99" s="174">
        <f>$S$99*$H$99</f>
        <v>0</v>
      </c>
      <c r="AR99" s="26" t="s">
        <v>113</v>
      </c>
      <c r="AT99" s="26" t="s">
        <v>110</v>
      </c>
      <c r="AU99" s="26" t="s">
        <v>73</v>
      </c>
      <c r="AY99" s="26" t="s">
        <v>109</v>
      </c>
      <c r="BG99" s="175">
        <f>IF($N$99="zákl. přenesená",$J$99,0)</f>
        <v>0</v>
      </c>
      <c r="BJ99" s="26" t="s">
        <v>113</v>
      </c>
      <c r="BK99" s="175">
        <f>ROUND($I$99*$H$99,2)</f>
        <v>0</v>
      </c>
    </row>
    <row r="100" spans="2:47" s="26" customFormat="1" ht="16.5" customHeight="1">
      <c r="B100" s="43"/>
      <c r="C100" s="44"/>
      <c r="D100" s="44"/>
      <c r="E100" s="44"/>
      <c r="F100" s="196" t="s">
        <v>152</v>
      </c>
      <c r="G100" s="44"/>
      <c r="H100" s="44"/>
      <c r="J100" s="44"/>
      <c r="K100" s="44"/>
      <c r="L100" s="63"/>
      <c r="M100" s="76"/>
      <c r="N100" s="44"/>
      <c r="O100" s="44"/>
      <c r="P100" s="44"/>
      <c r="Q100" s="44"/>
      <c r="R100" s="44"/>
      <c r="S100" s="44"/>
      <c r="T100" s="77"/>
      <c r="AU100" s="26" t="s">
        <v>73</v>
      </c>
    </row>
    <row r="101" spans="2:51" s="26" customFormat="1" ht="15.75" customHeight="1">
      <c r="B101" s="187"/>
      <c r="C101" s="188"/>
      <c r="D101" s="189" t="s">
        <v>118</v>
      </c>
      <c r="E101" s="188"/>
      <c r="F101" s="190" t="s">
        <v>166</v>
      </c>
      <c r="G101" s="188"/>
      <c r="H101" s="191">
        <v>0.024</v>
      </c>
      <c r="J101" s="188"/>
      <c r="K101" s="188"/>
      <c r="L101" s="192"/>
      <c r="M101" s="193"/>
      <c r="N101" s="188"/>
      <c r="O101" s="188"/>
      <c r="P101" s="188"/>
      <c r="Q101" s="188"/>
      <c r="R101" s="188"/>
      <c r="S101" s="188"/>
      <c r="T101" s="194"/>
      <c r="AT101" s="195" t="s">
        <v>118</v>
      </c>
      <c r="AU101" s="195" t="s">
        <v>73</v>
      </c>
      <c r="AV101" s="195" t="s">
        <v>75</v>
      </c>
      <c r="AW101" s="195" t="s">
        <v>66</v>
      </c>
      <c r="AX101" s="195" t="s">
        <v>73</v>
      </c>
      <c r="AY101" s="195" t="s">
        <v>109</v>
      </c>
    </row>
    <row r="102" spans="2:63" s="26" customFormat="1" ht="15.75" customHeight="1">
      <c r="B102" s="43"/>
      <c r="C102" s="176" t="s">
        <v>167</v>
      </c>
      <c r="D102" s="176" t="s">
        <v>115</v>
      </c>
      <c r="E102" s="177" t="s">
        <v>155</v>
      </c>
      <c r="F102" s="178" t="s">
        <v>156</v>
      </c>
      <c r="G102" s="179" t="s">
        <v>157</v>
      </c>
      <c r="H102" s="180">
        <v>0.01</v>
      </c>
      <c r="I102" s="181"/>
      <c r="J102" s="182">
        <f>ROUND($I$102*$H$102,2)</f>
        <v>0</v>
      </c>
      <c r="K102" s="183"/>
      <c r="L102" s="184"/>
      <c r="M102" s="185"/>
      <c r="N102" s="186" t="s">
        <v>41</v>
      </c>
      <c r="O102" s="44"/>
      <c r="P102" s="44"/>
      <c r="Q102" s="173">
        <v>0.92</v>
      </c>
      <c r="R102" s="173">
        <f>$Q$102*$H$102</f>
        <v>0.0092</v>
      </c>
      <c r="S102" s="173">
        <v>0</v>
      </c>
      <c r="T102" s="174">
        <f>$S$102*$H$102</f>
        <v>0</v>
      </c>
      <c r="AR102" s="26" t="s">
        <v>113</v>
      </c>
      <c r="AT102" s="26" t="s">
        <v>110</v>
      </c>
      <c r="AU102" s="26" t="s">
        <v>73</v>
      </c>
      <c r="AY102" s="26" t="s">
        <v>109</v>
      </c>
      <c r="BG102" s="175">
        <f>IF($N$102="zákl. přenesená",$J$102,0)</f>
        <v>0</v>
      </c>
      <c r="BJ102" s="26" t="s">
        <v>113</v>
      </c>
      <c r="BK102" s="175">
        <f>ROUND($I$102*$H$102,2)</f>
        <v>0</v>
      </c>
    </row>
    <row r="103" spans="2:47" s="26" customFormat="1" ht="16.5" customHeight="1">
      <c r="B103" s="43"/>
      <c r="C103" s="44"/>
      <c r="D103" s="44"/>
      <c r="E103" s="44"/>
      <c r="F103" s="196" t="s">
        <v>152</v>
      </c>
      <c r="G103" s="44"/>
      <c r="H103" s="44"/>
      <c r="J103" s="44"/>
      <c r="K103" s="44"/>
      <c r="L103" s="63"/>
      <c r="M103" s="76"/>
      <c r="N103" s="44"/>
      <c r="O103" s="44"/>
      <c r="P103" s="44"/>
      <c r="Q103" s="44"/>
      <c r="R103" s="44"/>
      <c r="S103" s="44"/>
      <c r="T103" s="77"/>
      <c r="AU103" s="26" t="s">
        <v>73</v>
      </c>
    </row>
    <row r="104" spans="2:51" s="26" customFormat="1" ht="15.75" customHeight="1">
      <c r="B104" s="187"/>
      <c r="C104" s="188"/>
      <c r="D104" s="189" t="s">
        <v>118</v>
      </c>
      <c r="E104" s="188"/>
      <c r="F104" s="190" t="s">
        <v>168</v>
      </c>
      <c r="G104" s="188"/>
      <c r="H104" s="191">
        <v>0.01</v>
      </c>
      <c r="J104" s="188"/>
      <c r="K104" s="188"/>
      <c r="L104" s="192"/>
      <c r="M104" s="193"/>
      <c r="N104" s="188"/>
      <c r="O104" s="188"/>
      <c r="P104" s="188"/>
      <c r="Q104" s="188"/>
      <c r="R104" s="188"/>
      <c r="S104" s="188"/>
      <c r="T104" s="194"/>
      <c r="AT104" s="195" t="s">
        <v>118</v>
      </c>
      <c r="AU104" s="195" t="s">
        <v>73</v>
      </c>
      <c r="AV104" s="195" t="s">
        <v>75</v>
      </c>
      <c r="AW104" s="195" t="s">
        <v>66</v>
      </c>
      <c r="AX104" s="195" t="s">
        <v>73</v>
      </c>
      <c r="AY104" s="195" t="s">
        <v>109</v>
      </c>
    </row>
    <row r="105" spans="2:63" s="26" customFormat="1" ht="15.75" customHeight="1">
      <c r="B105" s="43"/>
      <c r="C105" s="176" t="s">
        <v>169</v>
      </c>
      <c r="D105" s="176" t="s">
        <v>115</v>
      </c>
      <c r="E105" s="177" t="s">
        <v>170</v>
      </c>
      <c r="F105" s="178" t="s">
        <v>171</v>
      </c>
      <c r="G105" s="179" t="s">
        <v>108</v>
      </c>
      <c r="H105" s="180">
        <v>1</v>
      </c>
      <c r="I105" s="181"/>
      <c r="J105" s="182">
        <f>ROUND($I$105*$H$105,2)</f>
        <v>0</v>
      </c>
      <c r="K105" s="183"/>
      <c r="L105" s="184"/>
      <c r="M105" s="185"/>
      <c r="N105" s="186" t="s">
        <v>41</v>
      </c>
      <c r="O105" s="44"/>
      <c r="P105" s="44"/>
      <c r="Q105" s="173">
        <v>4.5</v>
      </c>
      <c r="R105" s="173">
        <f>$Q$105*$H$105</f>
        <v>4.5</v>
      </c>
      <c r="S105" s="173">
        <v>0</v>
      </c>
      <c r="T105" s="174">
        <f>$S$105*$H$105</f>
        <v>0</v>
      </c>
      <c r="AR105" s="26" t="s">
        <v>113</v>
      </c>
      <c r="AT105" s="26" t="s">
        <v>110</v>
      </c>
      <c r="AU105" s="26" t="s">
        <v>73</v>
      </c>
      <c r="AY105" s="26" t="s">
        <v>109</v>
      </c>
      <c r="BG105" s="175">
        <f>IF($N$105="zákl. přenesená",$J$105,0)</f>
        <v>0</v>
      </c>
      <c r="BJ105" s="26" t="s">
        <v>113</v>
      </c>
      <c r="BK105" s="175">
        <f>ROUND($I$105*$H$105,2)</f>
        <v>0</v>
      </c>
    </row>
    <row r="106" spans="2:63" s="26" customFormat="1" ht="15.75" customHeight="1">
      <c r="B106" s="43"/>
      <c r="C106" s="163" t="s">
        <v>172</v>
      </c>
      <c r="D106" s="163" t="s">
        <v>110</v>
      </c>
      <c r="E106" s="164" t="s">
        <v>173</v>
      </c>
      <c r="F106" s="165" t="s">
        <v>174</v>
      </c>
      <c r="G106" s="166" t="s">
        <v>108</v>
      </c>
      <c r="H106" s="167">
        <v>6</v>
      </c>
      <c r="I106" s="168"/>
      <c r="J106" s="169">
        <f>ROUND($I$106*$H$106,2)</f>
        <v>0</v>
      </c>
      <c r="K106" s="170"/>
      <c r="L106" s="63"/>
      <c r="M106" s="171"/>
      <c r="N106" s="172" t="s">
        <v>41</v>
      </c>
      <c r="O106" s="173">
        <v>0.01</v>
      </c>
      <c r="P106" s="173">
        <f>$O$106*$H$106</f>
        <v>0.06</v>
      </c>
      <c r="Q106" s="173">
        <v>0</v>
      </c>
      <c r="R106" s="173">
        <f>$Q$106*$H$106</f>
        <v>0</v>
      </c>
      <c r="S106" s="173">
        <v>0</v>
      </c>
      <c r="T106" s="174">
        <f>$S$106*$H$106</f>
        <v>0</v>
      </c>
      <c r="AR106" s="26" t="s">
        <v>113</v>
      </c>
      <c r="AT106" s="26" t="s">
        <v>114</v>
      </c>
      <c r="AU106" s="26" t="s">
        <v>73</v>
      </c>
      <c r="AY106" s="26" t="s">
        <v>109</v>
      </c>
      <c r="BG106" s="175">
        <f>IF($N$106="zákl. přenesená",$J$106,0)</f>
        <v>0</v>
      </c>
      <c r="BJ106" s="26" t="s">
        <v>113</v>
      </c>
      <c r="BK106" s="175">
        <f>ROUND($I$106*$H$106,2)</f>
        <v>0</v>
      </c>
    </row>
    <row r="107" spans="2:63" s="26" customFormat="1" ht="15.75" customHeight="1">
      <c r="B107" s="43"/>
      <c r="C107" s="176" t="s">
        <v>175</v>
      </c>
      <c r="D107" s="176" t="s">
        <v>115</v>
      </c>
      <c r="E107" s="177" t="s">
        <v>176</v>
      </c>
      <c r="F107" s="178" t="s">
        <v>177</v>
      </c>
      <c r="G107" s="179" t="s">
        <v>108</v>
      </c>
      <c r="H107" s="180">
        <v>6</v>
      </c>
      <c r="I107" s="181"/>
      <c r="J107" s="182">
        <f>ROUND($I$107*$H$107,2)</f>
        <v>0</v>
      </c>
      <c r="K107" s="183"/>
      <c r="L107" s="184"/>
      <c r="M107" s="185"/>
      <c r="N107" s="186" t="s">
        <v>41</v>
      </c>
      <c r="O107" s="44"/>
      <c r="P107" s="44"/>
      <c r="Q107" s="173">
        <v>0.125</v>
      </c>
      <c r="R107" s="173">
        <f>$Q$107*$H$107</f>
        <v>0.75</v>
      </c>
      <c r="S107" s="173">
        <v>0</v>
      </c>
      <c r="T107" s="174">
        <f>$S$107*$H$107</f>
        <v>0</v>
      </c>
      <c r="AR107" s="26" t="s">
        <v>113</v>
      </c>
      <c r="AT107" s="26" t="s">
        <v>110</v>
      </c>
      <c r="AU107" s="26" t="s">
        <v>73</v>
      </c>
      <c r="AY107" s="26" t="s">
        <v>109</v>
      </c>
      <c r="BG107" s="175">
        <f>IF($N$107="zákl. přenesená",$J$107,0)</f>
        <v>0</v>
      </c>
      <c r="BJ107" s="26" t="s">
        <v>113</v>
      </c>
      <c r="BK107" s="175">
        <f>ROUND($I$107*$H$107,2)</f>
        <v>0</v>
      </c>
    </row>
    <row r="108" spans="2:47" s="26" customFormat="1" ht="16.5" customHeight="1">
      <c r="B108" s="43"/>
      <c r="C108" s="44"/>
      <c r="D108" s="44"/>
      <c r="E108" s="44"/>
      <c r="F108" s="196" t="s">
        <v>178</v>
      </c>
      <c r="G108" s="44"/>
      <c r="H108" s="44"/>
      <c r="J108" s="44"/>
      <c r="K108" s="44"/>
      <c r="L108" s="63"/>
      <c r="M108" s="76"/>
      <c r="N108" s="44"/>
      <c r="O108" s="44"/>
      <c r="P108" s="44"/>
      <c r="Q108" s="44"/>
      <c r="R108" s="44"/>
      <c r="S108" s="44"/>
      <c r="T108" s="77"/>
      <c r="AU108" s="26" t="s">
        <v>73</v>
      </c>
    </row>
    <row r="109" spans="2:63" s="26" customFormat="1" ht="15.75" customHeight="1">
      <c r="B109" s="43"/>
      <c r="C109" s="163" t="s">
        <v>6</v>
      </c>
      <c r="D109" s="163" t="s">
        <v>110</v>
      </c>
      <c r="E109" s="164" t="s">
        <v>179</v>
      </c>
      <c r="F109" s="165" t="s">
        <v>180</v>
      </c>
      <c r="G109" s="166" t="s">
        <v>108</v>
      </c>
      <c r="H109" s="167">
        <v>3</v>
      </c>
      <c r="I109" s="168"/>
      <c r="J109" s="169">
        <f>ROUND($I$109*$H$109,2)</f>
        <v>0</v>
      </c>
      <c r="K109" s="170"/>
      <c r="L109" s="63"/>
      <c r="M109" s="171"/>
      <c r="N109" s="172" t="s">
        <v>41</v>
      </c>
      <c r="O109" s="173">
        <v>0.01</v>
      </c>
      <c r="P109" s="173">
        <f>$O$109*$H$109</f>
        <v>0.03</v>
      </c>
      <c r="Q109" s="173">
        <v>0</v>
      </c>
      <c r="R109" s="173">
        <f>$Q$109*$H$109</f>
        <v>0</v>
      </c>
      <c r="S109" s="173">
        <v>0</v>
      </c>
      <c r="T109" s="174">
        <f>$S$109*$H$109</f>
        <v>0</v>
      </c>
      <c r="AR109" s="26" t="s">
        <v>113</v>
      </c>
      <c r="AT109" s="26" t="s">
        <v>114</v>
      </c>
      <c r="AU109" s="26" t="s">
        <v>73</v>
      </c>
      <c r="AY109" s="26" t="s">
        <v>109</v>
      </c>
      <c r="BG109" s="175">
        <f>IF($N$109="zákl. přenesená",$J$109,0)</f>
        <v>0</v>
      </c>
      <c r="BJ109" s="26" t="s">
        <v>113</v>
      </c>
      <c r="BK109" s="175">
        <f>ROUND($I$109*$H$109,2)</f>
        <v>0</v>
      </c>
    </row>
    <row r="110" spans="2:63" s="26" customFormat="1" ht="15.75" customHeight="1">
      <c r="B110" s="43"/>
      <c r="C110" s="176" t="s">
        <v>181</v>
      </c>
      <c r="D110" s="176" t="s">
        <v>115</v>
      </c>
      <c r="E110" s="177" t="s">
        <v>182</v>
      </c>
      <c r="F110" s="178" t="s">
        <v>183</v>
      </c>
      <c r="G110" s="179" t="s">
        <v>108</v>
      </c>
      <c r="H110" s="180">
        <v>3</v>
      </c>
      <c r="I110" s="181"/>
      <c r="J110" s="182">
        <f>ROUND($I$110*$H$110,2)</f>
        <v>0</v>
      </c>
      <c r="K110" s="183"/>
      <c r="L110" s="184"/>
      <c r="M110" s="185"/>
      <c r="N110" s="186" t="s">
        <v>41</v>
      </c>
      <c r="O110" s="44"/>
      <c r="P110" s="44"/>
      <c r="Q110" s="173">
        <v>0.125</v>
      </c>
      <c r="R110" s="173">
        <f>$Q$110*$H$110</f>
        <v>0.375</v>
      </c>
      <c r="S110" s="173">
        <v>0</v>
      </c>
      <c r="T110" s="174">
        <f>$S$110*$H$110</f>
        <v>0</v>
      </c>
      <c r="AR110" s="26" t="s">
        <v>113</v>
      </c>
      <c r="AT110" s="26" t="s">
        <v>110</v>
      </c>
      <c r="AU110" s="26" t="s">
        <v>73</v>
      </c>
      <c r="AY110" s="26" t="s">
        <v>109</v>
      </c>
      <c r="BG110" s="175">
        <f>IF($N$110="zákl. přenesená",$J$110,0)</f>
        <v>0</v>
      </c>
      <c r="BJ110" s="26" t="s">
        <v>113</v>
      </c>
      <c r="BK110" s="175">
        <f>ROUND($I$110*$H$110,2)</f>
        <v>0</v>
      </c>
    </row>
    <row r="111" spans="2:47" s="26" customFormat="1" ht="16.5" customHeight="1">
      <c r="B111" s="43"/>
      <c r="C111" s="44"/>
      <c r="D111" s="44"/>
      <c r="E111" s="44"/>
      <c r="F111" s="196" t="s">
        <v>184</v>
      </c>
      <c r="G111" s="44"/>
      <c r="H111" s="44"/>
      <c r="J111" s="44"/>
      <c r="K111" s="44"/>
      <c r="L111" s="63"/>
      <c r="M111" s="76"/>
      <c r="N111" s="44"/>
      <c r="O111" s="44"/>
      <c r="P111" s="44"/>
      <c r="Q111" s="44"/>
      <c r="R111" s="44"/>
      <c r="S111" s="44"/>
      <c r="T111" s="77"/>
      <c r="AU111" s="26" t="s">
        <v>73</v>
      </c>
    </row>
    <row r="112" spans="2:63" s="26" customFormat="1" ht="15.75" customHeight="1">
      <c r="B112" s="43"/>
      <c r="C112" s="163" t="s">
        <v>185</v>
      </c>
      <c r="D112" s="163" t="s">
        <v>110</v>
      </c>
      <c r="E112" s="164" t="s">
        <v>186</v>
      </c>
      <c r="F112" s="165" t="s">
        <v>187</v>
      </c>
      <c r="G112" s="166" t="s">
        <v>110</v>
      </c>
      <c r="H112" s="167">
        <v>9</v>
      </c>
      <c r="I112" s="168"/>
      <c r="J112" s="169">
        <f>ROUND($I$112*$H$112,2)</f>
        <v>0</v>
      </c>
      <c r="K112" s="170"/>
      <c r="L112" s="63"/>
      <c r="M112" s="171"/>
      <c r="N112" s="172" t="s">
        <v>41</v>
      </c>
      <c r="O112" s="173">
        <v>0.082</v>
      </c>
      <c r="P112" s="173">
        <f>$O$112*$H$112</f>
        <v>0.738</v>
      </c>
      <c r="Q112" s="173">
        <v>0</v>
      </c>
      <c r="R112" s="173">
        <f>$Q$112*$H$112</f>
        <v>0</v>
      </c>
      <c r="S112" s="173">
        <v>0</v>
      </c>
      <c r="T112" s="174">
        <f>$S$112*$H$112</f>
        <v>0</v>
      </c>
      <c r="AR112" s="26" t="s">
        <v>113</v>
      </c>
      <c r="AT112" s="26" t="s">
        <v>114</v>
      </c>
      <c r="AU112" s="26" t="s">
        <v>73</v>
      </c>
      <c r="AY112" s="26" t="s">
        <v>109</v>
      </c>
      <c r="BG112" s="175">
        <f>IF($N$112="zákl. přenesená",$J$112,0)</f>
        <v>0</v>
      </c>
      <c r="BJ112" s="26" t="s">
        <v>113</v>
      </c>
      <c r="BK112" s="175">
        <f>ROUND($I$112*$H$112,2)</f>
        <v>0</v>
      </c>
    </row>
    <row r="113" spans="2:63" s="26" customFormat="1" ht="15.75" customHeight="1">
      <c r="B113" s="43"/>
      <c r="C113" s="176" t="s">
        <v>188</v>
      </c>
      <c r="D113" s="176" t="s">
        <v>115</v>
      </c>
      <c r="E113" s="177" t="s">
        <v>189</v>
      </c>
      <c r="F113" s="178" t="s">
        <v>190</v>
      </c>
      <c r="G113" s="179" t="s">
        <v>110</v>
      </c>
      <c r="H113" s="180">
        <v>9.45</v>
      </c>
      <c r="I113" s="181"/>
      <c r="J113" s="182">
        <f>ROUND($I$113*$H$113,2)</f>
        <v>0</v>
      </c>
      <c r="K113" s="183"/>
      <c r="L113" s="184"/>
      <c r="M113" s="185"/>
      <c r="N113" s="186" t="s">
        <v>41</v>
      </c>
      <c r="O113" s="44"/>
      <c r="P113" s="44"/>
      <c r="Q113" s="173">
        <v>3.2</v>
      </c>
      <c r="R113" s="173">
        <f>$Q$113*$H$113</f>
        <v>30.24</v>
      </c>
      <c r="S113" s="173">
        <v>0</v>
      </c>
      <c r="T113" s="174">
        <f>$S$113*$H$113</f>
        <v>0</v>
      </c>
      <c r="AR113" s="26" t="s">
        <v>113</v>
      </c>
      <c r="AT113" s="26" t="s">
        <v>110</v>
      </c>
      <c r="AU113" s="26" t="s">
        <v>73</v>
      </c>
      <c r="AY113" s="26" t="s">
        <v>109</v>
      </c>
      <c r="BG113" s="175">
        <f>IF($N$113="zákl. přenesená",$J$113,0)</f>
        <v>0</v>
      </c>
      <c r="BJ113" s="26" t="s">
        <v>113</v>
      </c>
      <c r="BK113" s="175">
        <f>ROUND($I$113*$H$113,2)</f>
        <v>0</v>
      </c>
    </row>
    <row r="114" spans="2:51" s="26" customFormat="1" ht="15.75" customHeight="1">
      <c r="B114" s="187"/>
      <c r="C114" s="188"/>
      <c r="D114" s="189" t="s">
        <v>118</v>
      </c>
      <c r="E114" s="188"/>
      <c r="F114" s="190" t="s">
        <v>191</v>
      </c>
      <c r="G114" s="188"/>
      <c r="H114" s="191">
        <v>9.45</v>
      </c>
      <c r="J114" s="188"/>
      <c r="K114" s="188"/>
      <c r="L114" s="192"/>
      <c r="M114" s="193"/>
      <c r="N114" s="188"/>
      <c r="O114" s="188"/>
      <c r="P114" s="188"/>
      <c r="Q114" s="188"/>
      <c r="R114" s="188"/>
      <c r="S114" s="188"/>
      <c r="T114" s="194"/>
      <c r="AT114" s="195" t="s">
        <v>118</v>
      </c>
      <c r="AU114" s="195" t="s">
        <v>73</v>
      </c>
      <c r="AV114" s="195" t="s">
        <v>75</v>
      </c>
      <c r="AW114" s="195" t="s">
        <v>66</v>
      </c>
      <c r="AX114" s="195" t="s">
        <v>73</v>
      </c>
      <c r="AY114" s="195" t="s">
        <v>109</v>
      </c>
    </row>
    <row r="115" spans="2:63" s="26" customFormat="1" ht="15.75" customHeight="1">
      <c r="B115" s="43"/>
      <c r="C115" s="176" t="s">
        <v>192</v>
      </c>
      <c r="D115" s="176" t="s">
        <v>115</v>
      </c>
      <c r="E115" s="177" t="s">
        <v>193</v>
      </c>
      <c r="F115" s="178" t="s">
        <v>194</v>
      </c>
      <c r="G115" s="179" t="s">
        <v>108</v>
      </c>
      <c r="H115" s="180">
        <v>18</v>
      </c>
      <c r="I115" s="181"/>
      <c r="J115" s="182">
        <f>ROUND($I$115*$H$115,2)</f>
        <v>0</v>
      </c>
      <c r="K115" s="183"/>
      <c r="L115" s="184"/>
      <c r="M115" s="185"/>
      <c r="N115" s="186" t="s">
        <v>41</v>
      </c>
      <c r="O115" s="44"/>
      <c r="P115" s="44"/>
      <c r="Q115" s="173">
        <v>0.013</v>
      </c>
      <c r="R115" s="173">
        <f>$Q$115*$H$115</f>
        <v>0.23399999999999999</v>
      </c>
      <c r="S115" s="173">
        <v>0</v>
      </c>
      <c r="T115" s="174">
        <f>$S$115*$H$115</f>
        <v>0</v>
      </c>
      <c r="AR115" s="26" t="s">
        <v>113</v>
      </c>
      <c r="AT115" s="26" t="s">
        <v>110</v>
      </c>
      <c r="AU115" s="26" t="s">
        <v>73</v>
      </c>
      <c r="AY115" s="26" t="s">
        <v>109</v>
      </c>
      <c r="BG115" s="175">
        <f>IF($N$115="zákl. přenesená",$J$115,0)</f>
        <v>0</v>
      </c>
      <c r="BJ115" s="26" t="s">
        <v>113</v>
      </c>
      <c r="BK115" s="175">
        <f>ROUND($I$115*$H$115,2)</f>
        <v>0</v>
      </c>
    </row>
    <row r="116" spans="2:63" s="26" customFormat="1" ht="15.75" customHeight="1">
      <c r="B116" s="43"/>
      <c r="C116" s="176" t="s">
        <v>195</v>
      </c>
      <c r="D116" s="176" t="s">
        <v>115</v>
      </c>
      <c r="E116" s="177" t="s">
        <v>150</v>
      </c>
      <c r="F116" s="178" t="s">
        <v>151</v>
      </c>
      <c r="G116" s="179" t="s">
        <v>108</v>
      </c>
      <c r="H116" s="180">
        <v>0.648</v>
      </c>
      <c r="I116" s="181"/>
      <c r="J116" s="182">
        <f>ROUND($I$116*$H$116,2)</f>
        <v>0</v>
      </c>
      <c r="K116" s="183"/>
      <c r="L116" s="184"/>
      <c r="M116" s="185"/>
      <c r="N116" s="186" t="s">
        <v>41</v>
      </c>
      <c r="O116" s="44"/>
      <c r="P116" s="44"/>
      <c r="Q116" s="173">
        <v>4.6</v>
      </c>
      <c r="R116" s="173">
        <f>$Q$116*$H$116</f>
        <v>2.9808</v>
      </c>
      <c r="S116" s="173">
        <v>0</v>
      </c>
      <c r="T116" s="174">
        <f>$S$116*$H$116</f>
        <v>0</v>
      </c>
      <c r="AR116" s="26" t="s">
        <v>113</v>
      </c>
      <c r="AT116" s="26" t="s">
        <v>110</v>
      </c>
      <c r="AU116" s="26" t="s">
        <v>73</v>
      </c>
      <c r="AY116" s="26" t="s">
        <v>109</v>
      </c>
      <c r="BG116" s="175">
        <f>IF($N$116="zákl. přenesená",$J$116,0)</f>
        <v>0</v>
      </c>
      <c r="BJ116" s="26" t="s">
        <v>113</v>
      </c>
      <c r="BK116" s="175">
        <f>ROUND($I$116*$H$116,2)</f>
        <v>0</v>
      </c>
    </row>
    <row r="117" spans="2:47" s="26" customFormat="1" ht="16.5" customHeight="1">
      <c r="B117" s="43"/>
      <c r="C117" s="44"/>
      <c r="D117" s="44"/>
      <c r="E117" s="44"/>
      <c r="F117" s="196" t="s">
        <v>152</v>
      </c>
      <c r="G117" s="44"/>
      <c r="H117" s="44"/>
      <c r="J117" s="44"/>
      <c r="K117" s="44"/>
      <c r="L117" s="63"/>
      <c r="M117" s="76"/>
      <c r="N117" s="44"/>
      <c r="O117" s="44"/>
      <c r="P117" s="44"/>
      <c r="Q117" s="44"/>
      <c r="R117" s="44"/>
      <c r="S117" s="44"/>
      <c r="T117" s="77"/>
      <c r="AU117" s="26" t="s">
        <v>73</v>
      </c>
    </row>
    <row r="118" spans="2:51" s="26" customFormat="1" ht="15.75" customHeight="1">
      <c r="B118" s="187"/>
      <c r="C118" s="188"/>
      <c r="D118" s="189" t="s">
        <v>118</v>
      </c>
      <c r="E118" s="188"/>
      <c r="F118" s="190" t="s">
        <v>196</v>
      </c>
      <c r="G118" s="188"/>
      <c r="H118" s="191">
        <v>0.648</v>
      </c>
      <c r="J118" s="188"/>
      <c r="K118" s="188"/>
      <c r="L118" s="192"/>
      <c r="M118" s="193"/>
      <c r="N118" s="188"/>
      <c r="O118" s="188"/>
      <c r="P118" s="188"/>
      <c r="Q118" s="188"/>
      <c r="R118" s="188"/>
      <c r="S118" s="188"/>
      <c r="T118" s="194"/>
      <c r="AT118" s="195" t="s">
        <v>118</v>
      </c>
      <c r="AU118" s="195" t="s">
        <v>73</v>
      </c>
      <c r="AV118" s="195" t="s">
        <v>75</v>
      </c>
      <c r="AW118" s="195" t="s">
        <v>66</v>
      </c>
      <c r="AX118" s="195" t="s">
        <v>73</v>
      </c>
      <c r="AY118" s="195" t="s">
        <v>109</v>
      </c>
    </row>
    <row r="119" spans="2:63" s="26" customFormat="1" ht="15.75" customHeight="1">
      <c r="B119" s="43"/>
      <c r="C119" s="176" t="s">
        <v>197</v>
      </c>
      <c r="D119" s="176" t="s">
        <v>115</v>
      </c>
      <c r="E119" s="177" t="s">
        <v>155</v>
      </c>
      <c r="F119" s="178" t="s">
        <v>156</v>
      </c>
      <c r="G119" s="179" t="s">
        <v>157</v>
      </c>
      <c r="H119" s="180">
        <v>0.27</v>
      </c>
      <c r="I119" s="181"/>
      <c r="J119" s="182">
        <f>ROUND($I$119*$H$119,2)</f>
        <v>0</v>
      </c>
      <c r="K119" s="183"/>
      <c r="L119" s="184"/>
      <c r="M119" s="185"/>
      <c r="N119" s="186" t="s">
        <v>41</v>
      </c>
      <c r="O119" s="44"/>
      <c r="P119" s="44"/>
      <c r="Q119" s="173">
        <v>0.92</v>
      </c>
      <c r="R119" s="173">
        <f>$Q$119*$H$119</f>
        <v>0.24840000000000004</v>
      </c>
      <c r="S119" s="173">
        <v>0</v>
      </c>
      <c r="T119" s="174">
        <f>$S$119*$H$119</f>
        <v>0</v>
      </c>
      <c r="AR119" s="26" t="s">
        <v>113</v>
      </c>
      <c r="AT119" s="26" t="s">
        <v>110</v>
      </c>
      <c r="AU119" s="26" t="s">
        <v>73</v>
      </c>
      <c r="AY119" s="26" t="s">
        <v>109</v>
      </c>
      <c r="BG119" s="175">
        <f>IF($N$119="zákl. přenesená",$J$119,0)</f>
        <v>0</v>
      </c>
      <c r="BJ119" s="26" t="s">
        <v>113</v>
      </c>
      <c r="BK119" s="175">
        <f>ROUND($I$119*$H$119,2)</f>
        <v>0</v>
      </c>
    </row>
    <row r="120" spans="2:47" s="26" customFormat="1" ht="16.5" customHeight="1">
      <c r="B120" s="43"/>
      <c r="C120" s="44"/>
      <c r="D120" s="44"/>
      <c r="E120" s="44"/>
      <c r="F120" s="196" t="s">
        <v>152</v>
      </c>
      <c r="G120" s="44"/>
      <c r="H120" s="44"/>
      <c r="J120" s="44"/>
      <c r="K120" s="44"/>
      <c r="L120" s="63"/>
      <c r="M120" s="76"/>
      <c r="N120" s="44"/>
      <c r="O120" s="44"/>
      <c r="P120" s="44"/>
      <c r="Q120" s="44"/>
      <c r="R120" s="44"/>
      <c r="S120" s="44"/>
      <c r="T120" s="77"/>
      <c r="AU120" s="26" t="s">
        <v>73</v>
      </c>
    </row>
    <row r="121" spans="2:51" s="26" customFormat="1" ht="15.75" customHeight="1">
      <c r="B121" s="187"/>
      <c r="C121" s="188"/>
      <c r="D121" s="189" t="s">
        <v>118</v>
      </c>
      <c r="E121" s="188"/>
      <c r="F121" s="190" t="s">
        <v>198</v>
      </c>
      <c r="G121" s="188"/>
      <c r="H121" s="191">
        <v>0.27</v>
      </c>
      <c r="J121" s="188"/>
      <c r="K121" s="188"/>
      <c r="L121" s="192"/>
      <c r="M121" s="193"/>
      <c r="N121" s="188"/>
      <c r="O121" s="188"/>
      <c r="P121" s="188"/>
      <c r="Q121" s="188"/>
      <c r="R121" s="188"/>
      <c r="S121" s="188"/>
      <c r="T121" s="194"/>
      <c r="AT121" s="195" t="s">
        <v>118</v>
      </c>
      <c r="AU121" s="195" t="s">
        <v>73</v>
      </c>
      <c r="AV121" s="195" t="s">
        <v>75</v>
      </c>
      <c r="AW121" s="195" t="s">
        <v>66</v>
      </c>
      <c r="AX121" s="195" t="s">
        <v>73</v>
      </c>
      <c r="AY121" s="195" t="s">
        <v>109</v>
      </c>
    </row>
    <row r="122" spans="2:63" s="26" customFormat="1" ht="15.75" customHeight="1">
      <c r="B122" s="43"/>
      <c r="C122" s="163" t="s">
        <v>199</v>
      </c>
      <c r="D122" s="163" t="s">
        <v>110</v>
      </c>
      <c r="E122" s="164" t="s">
        <v>200</v>
      </c>
      <c r="F122" s="165" t="s">
        <v>201</v>
      </c>
      <c r="G122" s="166" t="s">
        <v>108</v>
      </c>
      <c r="H122" s="167">
        <v>1</v>
      </c>
      <c r="I122" s="168"/>
      <c r="J122" s="169">
        <f>ROUND($I$122*$H$122,2)</f>
        <v>0</v>
      </c>
      <c r="K122" s="170"/>
      <c r="L122" s="63"/>
      <c r="M122" s="171"/>
      <c r="N122" s="172" t="s">
        <v>41</v>
      </c>
      <c r="O122" s="173">
        <v>0.254</v>
      </c>
      <c r="P122" s="173">
        <f>$O$122*$H$122</f>
        <v>0.254</v>
      </c>
      <c r="Q122" s="173">
        <v>0</v>
      </c>
      <c r="R122" s="173">
        <f>$Q$122*$H$122</f>
        <v>0</v>
      </c>
      <c r="S122" s="173">
        <v>0</v>
      </c>
      <c r="T122" s="174">
        <f>$S$122*$H$122</f>
        <v>0</v>
      </c>
      <c r="AR122" s="26" t="s">
        <v>113</v>
      </c>
      <c r="AT122" s="26" t="s">
        <v>114</v>
      </c>
      <c r="AU122" s="26" t="s">
        <v>73</v>
      </c>
      <c r="AY122" s="26" t="s">
        <v>109</v>
      </c>
      <c r="BG122" s="175">
        <f>IF($N$122="zákl. přenesená",$J$122,0)</f>
        <v>0</v>
      </c>
      <c r="BJ122" s="26" t="s">
        <v>113</v>
      </c>
      <c r="BK122" s="175">
        <f>ROUND($I$122*$H$122,2)</f>
        <v>0</v>
      </c>
    </row>
    <row r="123" spans="2:63" s="26" customFormat="1" ht="15.75" customHeight="1">
      <c r="B123" s="43"/>
      <c r="C123" s="176" t="s">
        <v>202</v>
      </c>
      <c r="D123" s="176" t="s">
        <v>115</v>
      </c>
      <c r="E123" s="177" t="s">
        <v>203</v>
      </c>
      <c r="F123" s="178" t="s">
        <v>204</v>
      </c>
      <c r="G123" s="179" t="s">
        <v>108</v>
      </c>
      <c r="H123" s="180">
        <v>2</v>
      </c>
      <c r="I123" s="181"/>
      <c r="J123" s="182">
        <f>ROUND($I$123*$H$123,2)</f>
        <v>0</v>
      </c>
      <c r="K123" s="183"/>
      <c r="L123" s="184"/>
      <c r="M123" s="185"/>
      <c r="N123" s="186" t="s">
        <v>41</v>
      </c>
      <c r="O123" s="44"/>
      <c r="P123" s="44"/>
      <c r="Q123" s="173">
        <v>0.1</v>
      </c>
      <c r="R123" s="173">
        <f>$Q$123*$H$123</f>
        <v>0.2</v>
      </c>
      <c r="S123" s="173">
        <v>0</v>
      </c>
      <c r="T123" s="174">
        <f>$S$123*$H$123</f>
        <v>0</v>
      </c>
      <c r="AR123" s="26" t="s">
        <v>113</v>
      </c>
      <c r="AT123" s="26" t="s">
        <v>110</v>
      </c>
      <c r="AU123" s="26" t="s">
        <v>73</v>
      </c>
      <c r="AY123" s="26" t="s">
        <v>109</v>
      </c>
      <c r="BG123" s="175">
        <f>IF($N$123="zákl. přenesená",$J$123,0)</f>
        <v>0</v>
      </c>
      <c r="BJ123" s="26" t="s">
        <v>113</v>
      </c>
      <c r="BK123" s="175">
        <f>ROUND($I$123*$H$123,2)</f>
        <v>0</v>
      </c>
    </row>
    <row r="124" spans="2:47" s="26" customFormat="1" ht="16.5" customHeight="1">
      <c r="B124" s="43"/>
      <c r="C124" s="44"/>
      <c r="D124" s="44"/>
      <c r="E124" s="44"/>
      <c r="F124" s="196" t="s">
        <v>205</v>
      </c>
      <c r="G124" s="44"/>
      <c r="H124" s="44"/>
      <c r="J124" s="44"/>
      <c r="K124" s="44"/>
      <c r="L124" s="63"/>
      <c r="M124" s="76"/>
      <c r="N124" s="44"/>
      <c r="O124" s="44"/>
      <c r="P124" s="44"/>
      <c r="Q124" s="44"/>
      <c r="R124" s="44"/>
      <c r="S124" s="44"/>
      <c r="T124" s="77"/>
      <c r="AU124" s="26" t="s">
        <v>73</v>
      </c>
    </row>
    <row r="125" spans="2:51" s="26" customFormat="1" ht="15.75" customHeight="1">
      <c r="B125" s="187"/>
      <c r="C125" s="188"/>
      <c r="D125" s="189" t="s">
        <v>118</v>
      </c>
      <c r="E125" s="188"/>
      <c r="F125" s="190" t="s">
        <v>206</v>
      </c>
      <c r="G125" s="188"/>
      <c r="H125" s="191">
        <v>2</v>
      </c>
      <c r="J125" s="188"/>
      <c r="K125" s="188"/>
      <c r="L125" s="192"/>
      <c r="M125" s="193"/>
      <c r="N125" s="188"/>
      <c r="O125" s="188"/>
      <c r="P125" s="188"/>
      <c r="Q125" s="188"/>
      <c r="R125" s="188"/>
      <c r="S125" s="188"/>
      <c r="T125" s="194"/>
      <c r="AT125" s="195" t="s">
        <v>118</v>
      </c>
      <c r="AU125" s="195" t="s">
        <v>73</v>
      </c>
      <c r="AV125" s="195" t="s">
        <v>75</v>
      </c>
      <c r="AW125" s="195" t="s">
        <v>66</v>
      </c>
      <c r="AX125" s="195" t="s">
        <v>73</v>
      </c>
      <c r="AY125" s="195" t="s">
        <v>109</v>
      </c>
    </row>
    <row r="126" spans="2:63" s="26" customFormat="1" ht="15.75" customHeight="1">
      <c r="B126" s="43"/>
      <c r="C126" s="176" t="s">
        <v>207</v>
      </c>
      <c r="D126" s="176" t="s">
        <v>115</v>
      </c>
      <c r="E126" s="177" t="s">
        <v>208</v>
      </c>
      <c r="F126" s="178" t="s">
        <v>209</v>
      </c>
      <c r="G126" s="179" t="s">
        <v>108</v>
      </c>
      <c r="H126" s="180">
        <v>2</v>
      </c>
      <c r="I126" s="181"/>
      <c r="J126" s="182">
        <f>ROUND($I$126*$H$126,2)</f>
        <v>0</v>
      </c>
      <c r="K126" s="183"/>
      <c r="L126" s="184"/>
      <c r="M126" s="185"/>
      <c r="N126" s="186" t="s">
        <v>41</v>
      </c>
      <c r="O126" s="44"/>
      <c r="P126" s="44"/>
      <c r="Q126" s="173">
        <v>0.03</v>
      </c>
      <c r="R126" s="173">
        <f>$Q$126*$H$126</f>
        <v>0.06</v>
      </c>
      <c r="S126" s="173">
        <v>0</v>
      </c>
      <c r="T126" s="174">
        <f>$S$126*$H$126</f>
        <v>0</v>
      </c>
      <c r="AR126" s="26" t="s">
        <v>113</v>
      </c>
      <c r="AT126" s="26" t="s">
        <v>110</v>
      </c>
      <c r="AU126" s="26" t="s">
        <v>73</v>
      </c>
      <c r="AY126" s="26" t="s">
        <v>109</v>
      </c>
      <c r="BG126" s="175">
        <f>IF($N$126="zákl. přenesená",$J$126,0)</f>
        <v>0</v>
      </c>
      <c r="BJ126" s="26" t="s">
        <v>113</v>
      </c>
      <c r="BK126" s="175">
        <f>ROUND($I$126*$H$126,2)</f>
        <v>0</v>
      </c>
    </row>
    <row r="127" spans="2:47" s="26" customFormat="1" ht="16.5" customHeight="1">
      <c r="B127" s="43"/>
      <c r="C127" s="44"/>
      <c r="D127" s="44"/>
      <c r="E127" s="44"/>
      <c r="F127" s="196" t="s">
        <v>210</v>
      </c>
      <c r="G127" s="44"/>
      <c r="H127" s="44"/>
      <c r="J127" s="44"/>
      <c r="K127" s="44"/>
      <c r="L127" s="63"/>
      <c r="M127" s="76"/>
      <c r="N127" s="44"/>
      <c r="O127" s="44"/>
      <c r="P127" s="44"/>
      <c r="Q127" s="44"/>
      <c r="R127" s="44"/>
      <c r="S127" s="44"/>
      <c r="T127" s="77"/>
      <c r="AU127" s="26" t="s">
        <v>73</v>
      </c>
    </row>
    <row r="128" spans="2:51" s="26" customFormat="1" ht="15.75" customHeight="1">
      <c r="B128" s="187"/>
      <c r="C128" s="188"/>
      <c r="D128" s="189" t="s">
        <v>118</v>
      </c>
      <c r="E128" s="188"/>
      <c r="F128" s="190" t="s">
        <v>206</v>
      </c>
      <c r="G128" s="188"/>
      <c r="H128" s="191">
        <v>2</v>
      </c>
      <c r="J128" s="188"/>
      <c r="K128" s="188"/>
      <c r="L128" s="192"/>
      <c r="M128" s="193"/>
      <c r="N128" s="188"/>
      <c r="O128" s="188"/>
      <c r="P128" s="188"/>
      <c r="Q128" s="188"/>
      <c r="R128" s="188"/>
      <c r="S128" s="188"/>
      <c r="T128" s="194"/>
      <c r="AT128" s="195" t="s">
        <v>118</v>
      </c>
      <c r="AU128" s="195" t="s">
        <v>73</v>
      </c>
      <c r="AV128" s="195" t="s">
        <v>75</v>
      </c>
      <c r="AW128" s="195" t="s">
        <v>66</v>
      </c>
      <c r="AX128" s="195" t="s">
        <v>73</v>
      </c>
      <c r="AY128" s="195" t="s">
        <v>109</v>
      </c>
    </row>
    <row r="129" spans="2:63" s="26" customFormat="1" ht="15.75" customHeight="1">
      <c r="B129" s="43"/>
      <c r="C129" s="176" t="s">
        <v>211</v>
      </c>
      <c r="D129" s="176" t="s">
        <v>115</v>
      </c>
      <c r="E129" s="177" t="s">
        <v>212</v>
      </c>
      <c r="F129" s="178" t="s">
        <v>213</v>
      </c>
      <c r="G129" s="179" t="s">
        <v>108</v>
      </c>
      <c r="H129" s="180">
        <v>1</v>
      </c>
      <c r="I129" s="181"/>
      <c r="J129" s="182">
        <f>ROUND($I$129*$H$129,2)</f>
        <v>0</v>
      </c>
      <c r="K129" s="183"/>
      <c r="L129" s="184"/>
      <c r="M129" s="185"/>
      <c r="N129" s="186" t="s">
        <v>41</v>
      </c>
      <c r="O129" s="44"/>
      <c r="P129" s="44"/>
      <c r="Q129" s="173">
        <v>1</v>
      </c>
      <c r="R129" s="173">
        <f>$Q$129*$H$129</f>
        <v>1</v>
      </c>
      <c r="S129" s="173">
        <v>0</v>
      </c>
      <c r="T129" s="174">
        <f>$S$129*$H$129</f>
        <v>0</v>
      </c>
      <c r="AR129" s="26" t="s">
        <v>113</v>
      </c>
      <c r="AT129" s="26" t="s">
        <v>110</v>
      </c>
      <c r="AU129" s="26" t="s">
        <v>73</v>
      </c>
      <c r="AY129" s="26" t="s">
        <v>109</v>
      </c>
      <c r="BG129" s="175">
        <f>IF($N$129="zákl. přenesená",$J$129,0)</f>
        <v>0</v>
      </c>
      <c r="BJ129" s="26" t="s">
        <v>113</v>
      </c>
      <c r="BK129" s="175">
        <f>ROUND($I$129*$H$129,2)</f>
        <v>0</v>
      </c>
    </row>
    <row r="130" spans="2:47" s="26" customFormat="1" ht="16.5" customHeight="1">
      <c r="B130" s="43"/>
      <c r="C130" s="44"/>
      <c r="D130" s="44"/>
      <c r="E130" s="44"/>
      <c r="F130" s="196" t="s">
        <v>214</v>
      </c>
      <c r="G130" s="44"/>
      <c r="H130" s="44"/>
      <c r="J130" s="44"/>
      <c r="K130" s="44"/>
      <c r="L130" s="63"/>
      <c r="M130" s="76"/>
      <c r="N130" s="44"/>
      <c r="O130" s="44"/>
      <c r="P130" s="44"/>
      <c r="Q130" s="44"/>
      <c r="R130" s="44"/>
      <c r="S130" s="44"/>
      <c r="T130" s="77"/>
      <c r="AU130" s="26" t="s">
        <v>73</v>
      </c>
    </row>
    <row r="131" spans="2:63" s="26" customFormat="1" ht="15.75" customHeight="1">
      <c r="B131" s="43"/>
      <c r="C131" s="163" t="s">
        <v>215</v>
      </c>
      <c r="D131" s="163" t="s">
        <v>110</v>
      </c>
      <c r="E131" s="164" t="s">
        <v>216</v>
      </c>
      <c r="F131" s="165" t="s">
        <v>217</v>
      </c>
      <c r="G131" s="166" t="s">
        <v>108</v>
      </c>
      <c r="H131" s="167">
        <v>4</v>
      </c>
      <c r="I131" s="168"/>
      <c r="J131" s="169">
        <f>ROUND($I$131*$H$131,2)</f>
        <v>0</v>
      </c>
      <c r="K131" s="170"/>
      <c r="L131" s="63"/>
      <c r="M131" s="171"/>
      <c r="N131" s="172" t="s">
        <v>41</v>
      </c>
      <c r="O131" s="173">
        <v>0.254</v>
      </c>
      <c r="P131" s="173">
        <f>$O$131*$H$131</f>
        <v>1.016</v>
      </c>
      <c r="Q131" s="173">
        <v>0</v>
      </c>
      <c r="R131" s="173">
        <f>$Q$131*$H$131</f>
        <v>0</v>
      </c>
      <c r="S131" s="173">
        <v>0</v>
      </c>
      <c r="T131" s="174">
        <f>$S$131*$H$131</f>
        <v>0</v>
      </c>
      <c r="AR131" s="26" t="s">
        <v>113</v>
      </c>
      <c r="AT131" s="26" t="s">
        <v>114</v>
      </c>
      <c r="AU131" s="26" t="s">
        <v>73</v>
      </c>
      <c r="AY131" s="26" t="s">
        <v>109</v>
      </c>
      <c r="BG131" s="175">
        <f>IF($N$131="zákl. přenesená",$J$131,0)</f>
        <v>0</v>
      </c>
      <c r="BJ131" s="26" t="s">
        <v>113</v>
      </c>
      <c r="BK131" s="175">
        <f>ROUND($I$131*$H$131,2)</f>
        <v>0</v>
      </c>
    </row>
    <row r="132" spans="2:63" s="26" customFormat="1" ht="15.75" customHeight="1">
      <c r="B132" s="43"/>
      <c r="C132" s="176" t="s">
        <v>218</v>
      </c>
      <c r="D132" s="176" t="s">
        <v>115</v>
      </c>
      <c r="E132" s="177" t="s">
        <v>219</v>
      </c>
      <c r="F132" s="178" t="s">
        <v>220</v>
      </c>
      <c r="G132" s="179" t="s">
        <v>108</v>
      </c>
      <c r="H132" s="180">
        <v>8</v>
      </c>
      <c r="I132" s="181"/>
      <c r="J132" s="182">
        <f>ROUND($I$132*$H$132,2)</f>
        <v>0</v>
      </c>
      <c r="K132" s="183"/>
      <c r="L132" s="184"/>
      <c r="M132" s="185"/>
      <c r="N132" s="186" t="s">
        <v>41</v>
      </c>
      <c r="O132" s="44"/>
      <c r="P132" s="44"/>
      <c r="Q132" s="173">
        <v>0.19</v>
      </c>
      <c r="R132" s="173">
        <f>$Q$132*$H$132</f>
        <v>1.52</v>
      </c>
      <c r="S132" s="173">
        <v>0</v>
      </c>
      <c r="T132" s="174">
        <f>$S$132*$H$132</f>
        <v>0</v>
      </c>
      <c r="AR132" s="26" t="s">
        <v>113</v>
      </c>
      <c r="AT132" s="26" t="s">
        <v>110</v>
      </c>
      <c r="AU132" s="26" t="s">
        <v>73</v>
      </c>
      <c r="AY132" s="26" t="s">
        <v>109</v>
      </c>
      <c r="BG132" s="175">
        <f>IF($N$132="zákl. přenesená",$J$132,0)</f>
        <v>0</v>
      </c>
      <c r="BJ132" s="26" t="s">
        <v>113</v>
      </c>
      <c r="BK132" s="175">
        <f>ROUND($I$132*$H$132,2)</f>
        <v>0</v>
      </c>
    </row>
    <row r="133" spans="2:47" s="26" customFormat="1" ht="16.5" customHeight="1">
      <c r="B133" s="43"/>
      <c r="C133" s="44"/>
      <c r="D133" s="44"/>
      <c r="E133" s="44"/>
      <c r="F133" s="196" t="s">
        <v>205</v>
      </c>
      <c r="G133" s="44"/>
      <c r="H133" s="44"/>
      <c r="J133" s="44"/>
      <c r="K133" s="44"/>
      <c r="L133" s="63"/>
      <c r="M133" s="76"/>
      <c r="N133" s="44"/>
      <c r="O133" s="44"/>
      <c r="P133" s="44"/>
      <c r="Q133" s="44"/>
      <c r="R133" s="44"/>
      <c r="S133" s="44"/>
      <c r="T133" s="77"/>
      <c r="AU133" s="26" t="s">
        <v>73</v>
      </c>
    </row>
    <row r="134" spans="2:51" s="26" customFormat="1" ht="15.75" customHeight="1">
      <c r="B134" s="187"/>
      <c r="C134" s="188"/>
      <c r="D134" s="189" t="s">
        <v>118</v>
      </c>
      <c r="E134" s="188"/>
      <c r="F134" s="190" t="s">
        <v>221</v>
      </c>
      <c r="G134" s="188"/>
      <c r="H134" s="191">
        <v>8</v>
      </c>
      <c r="J134" s="188"/>
      <c r="K134" s="188"/>
      <c r="L134" s="192"/>
      <c r="M134" s="193"/>
      <c r="N134" s="188"/>
      <c r="O134" s="188"/>
      <c r="P134" s="188"/>
      <c r="Q134" s="188"/>
      <c r="R134" s="188"/>
      <c r="S134" s="188"/>
      <c r="T134" s="194"/>
      <c r="AT134" s="195" t="s">
        <v>118</v>
      </c>
      <c r="AU134" s="195" t="s">
        <v>73</v>
      </c>
      <c r="AV134" s="195" t="s">
        <v>75</v>
      </c>
      <c r="AW134" s="195" t="s">
        <v>66</v>
      </c>
      <c r="AX134" s="195" t="s">
        <v>73</v>
      </c>
      <c r="AY134" s="195" t="s">
        <v>109</v>
      </c>
    </row>
    <row r="135" spans="2:63" s="26" customFormat="1" ht="15.75" customHeight="1">
      <c r="B135" s="43"/>
      <c r="C135" s="176" t="s">
        <v>222</v>
      </c>
      <c r="D135" s="176" t="s">
        <v>115</v>
      </c>
      <c r="E135" s="177" t="s">
        <v>223</v>
      </c>
      <c r="F135" s="178" t="s">
        <v>224</v>
      </c>
      <c r="G135" s="179" t="s">
        <v>108</v>
      </c>
      <c r="H135" s="180">
        <v>8</v>
      </c>
      <c r="I135" s="181"/>
      <c r="J135" s="182">
        <f>ROUND($I$135*$H$135,2)</f>
        <v>0</v>
      </c>
      <c r="K135" s="183"/>
      <c r="L135" s="184"/>
      <c r="M135" s="185"/>
      <c r="N135" s="186" t="s">
        <v>41</v>
      </c>
      <c r="O135" s="44"/>
      <c r="P135" s="44"/>
      <c r="Q135" s="173">
        <v>0.06</v>
      </c>
      <c r="R135" s="173">
        <f>$Q$135*$H$135</f>
        <v>0.48</v>
      </c>
      <c r="S135" s="173">
        <v>0</v>
      </c>
      <c r="T135" s="174">
        <f>$S$135*$H$135</f>
        <v>0</v>
      </c>
      <c r="AR135" s="26" t="s">
        <v>113</v>
      </c>
      <c r="AT135" s="26" t="s">
        <v>110</v>
      </c>
      <c r="AU135" s="26" t="s">
        <v>73</v>
      </c>
      <c r="AY135" s="26" t="s">
        <v>109</v>
      </c>
      <c r="BG135" s="175">
        <f>IF($N$135="zákl. přenesená",$J$135,0)</f>
        <v>0</v>
      </c>
      <c r="BJ135" s="26" t="s">
        <v>113</v>
      </c>
      <c r="BK135" s="175">
        <f>ROUND($I$135*$H$135,2)</f>
        <v>0</v>
      </c>
    </row>
    <row r="136" spans="2:47" s="26" customFormat="1" ht="16.5" customHeight="1">
      <c r="B136" s="43"/>
      <c r="C136" s="44"/>
      <c r="D136" s="44"/>
      <c r="E136" s="44"/>
      <c r="F136" s="196" t="s">
        <v>210</v>
      </c>
      <c r="G136" s="44"/>
      <c r="H136" s="44"/>
      <c r="J136" s="44"/>
      <c r="K136" s="44"/>
      <c r="L136" s="63"/>
      <c r="M136" s="76"/>
      <c r="N136" s="44"/>
      <c r="O136" s="44"/>
      <c r="P136" s="44"/>
      <c r="Q136" s="44"/>
      <c r="R136" s="44"/>
      <c r="S136" s="44"/>
      <c r="T136" s="77"/>
      <c r="AU136" s="26" t="s">
        <v>73</v>
      </c>
    </row>
    <row r="137" spans="2:51" s="26" customFormat="1" ht="15.75" customHeight="1">
      <c r="B137" s="187"/>
      <c r="C137" s="188"/>
      <c r="D137" s="189" t="s">
        <v>118</v>
      </c>
      <c r="E137" s="188"/>
      <c r="F137" s="190" t="s">
        <v>221</v>
      </c>
      <c r="G137" s="188"/>
      <c r="H137" s="191">
        <v>8</v>
      </c>
      <c r="J137" s="188"/>
      <c r="K137" s="188"/>
      <c r="L137" s="192"/>
      <c r="M137" s="193"/>
      <c r="N137" s="188"/>
      <c r="O137" s="188"/>
      <c r="P137" s="188"/>
      <c r="Q137" s="188"/>
      <c r="R137" s="188"/>
      <c r="S137" s="188"/>
      <c r="T137" s="194"/>
      <c r="AT137" s="195" t="s">
        <v>118</v>
      </c>
      <c r="AU137" s="195" t="s">
        <v>73</v>
      </c>
      <c r="AV137" s="195" t="s">
        <v>75</v>
      </c>
      <c r="AW137" s="195" t="s">
        <v>66</v>
      </c>
      <c r="AX137" s="195" t="s">
        <v>73</v>
      </c>
      <c r="AY137" s="195" t="s">
        <v>109</v>
      </c>
    </row>
    <row r="138" spans="2:63" s="26" customFormat="1" ht="15.75" customHeight="1">
      <c r="B138" s="43"/>
      <c r="C138" s="176" t="s">
        <v>225</v>
      </c>
      <c r="D138" s="176" t="s">
        <v>115</v>
      </c>
      <c r="E138" s="177" t="s">
        <v>226</v>
      </c>
      <c r="F138" s="178" t="s">
        <v>227</v>
      </c>
      <c r="G138" s="179" t="s">
        <v>108</v>
      </c>
      <c r="H138" s="180">
        <v>4</v>
      </c>
      <c r="I138" s="181"/>
      <c r="J138" s="182">
        <f>ROUND($I$138*$H$138,2)</f>
        <v>0</v>
      </c>
      <c r="K138" s="183"/>
      <c r="L138" s="184"/>
      <c r="M138" s="185"/>
      <c r="N138" s="186" t="s">
        <v>41</v>
      </c>
      <c r="O138" s="44"/>
      <c r="P138" s="44"/>
      <c r="Q138" s="173">
        <v>2.2</v>
      </c>
      <c r="R138" s="173">
        <f>$Q$138*$H$138</f>
        <v>8.8</v>
      </c>
      <c r="S138" s="173">
        <v>0</v>
      </c>
      <c r="T138" s="174">
        <f>$S$138*$H$138</f>
        <v>0</v>
      </c>
      <c r="AR138" s="26" t="s">
        <v>113</v>
      </c>
      <c r="AT138" s="26" t="s">
        <v>110</v>
      </c>
      <c r="AU138" s="26" t="s">
        <v>73</v>
      </c>
      <c r="AY138" s="26" t="s">
        <v>109</v>
      </c>
      <c r="BG138" s="175">
        <f>IF($N$138="zákl. přenesená",$J$138,0)</f>
        <v>0</v>
      </c>
      <c r="BJ138" s="26" t="s">
        <v>113</v>
      </c>
      <c r="BK138" s="175">
        <f>ROUND($I$138*$H$138,2)</f>
        <v>0</v>
      </c>
    </row>
    <row r="139" spans="2:47" s="26" customFormat="1" ht="16.5" customHeight="1">
      <c r="B139" s="43"/>
      <c r="C139" s="44"/>
      <c r="D139" s="44"/>
      <c r="E139" s="44"/>
      <c r="F139" s="196" t="s">
        <v>214</v>
      </c>
      <c r="G139" s="44"/>
      <c r="H139" s="44"/>
      <c r="J139" s="44"/>
      <c r="K139" s="44"/>
      <c r="L139" s="63"/>
      <c r="M139" s="76"/>
      <c r="N139" s="44"/>
      <c r="O139" s="44"/>
      <c r="P139" s="44"/>
      <c r="Q139" s="44"/>
      <c r="R139" s="44"/>
      <c r="S139" s="44"/>
      <c r="T139" s="77"/>
      <c r="AU139" s="26" t="s">
        <v>73</v>
      </c>
    </row>
    <row r="140" spans="2:63" s="26" customFormat="1" ht="15.75" customHeight="1">
      <c r="B140" s="43"/>
      <c r="C140" s="163" t="s">
        <v>228</v>
      </c>
      <c r="D140" s="163" t="s">
        <v>110</v>
      </c>
      <c r="E140" s="164" t="s">
        <v>229</v>
      </c>
      <c r="F140" s="165" t="s">
        <v>230</v>
      </c>
      <c r="G140" s="166" t="s">
        <v>108</v>
      </c>
      <c r="H140" s="167">
        <v>10</v>
      </c>
      <c r="I140" s="168"/>
      <c r="J140" s="169">
        <f>ROUND($I$140*$H$140,2)</f>
        <v>0</v>
      </c>
      <c r="K140" s="170"/>
      <c r="L140" s="63"/>
      <c r="M140" s="171"/>
      <c r="N140" s="172" t="s">
        <v>41</v>
      </c>
      <c r="O140" s="173">
        <v>0.285</v>
      </c>
      <c r="P140" s="173">
        <f>$O$140*$H$140</f>
        <v>2.8499999999999996</v>
      </c>
      <c r="Q140" s="173">
        <v>0</v>
      </c>
      <c r="R140" s="173">
        <f>$Q$140*$H$140</f>
        <v>0</v>
      </c>
      <c r="S140" s="173">
        <v>0</v>
      </c>
      <c r="T140" s="174">
        <f>$S$140*$H$140</f>
        <v>0</v>
      </c>
      <c r="AR140" s="26" t="s">
        <v>113</v>
      </c>
      <c r="AT140" s="26" t="s">
        <v>114</v>
      </c>
      <c r="AU140" s="26" t="s">
        <v>73</v>
      </c>
      <c r="AY140" s="26" t="s">
        <v>109</v>
      </c>
      <c r="BG140" s="175">
        <f>IF($N$140="zákl. přenesená",$J$140,0)</f>
        <v>0</v>
      </c>
      <c r="BJ140" s="26" t="s">
        <v>113</v>
      </c>
      <c r="BK140" s="175">
        <f>ROUND($I$140*$H$140,2)</f>
        <v>0</v>
      </c>
    </row>
    <row r="141" spans="2:63" s="26" customFormat="1" ht="15.75" customHeight="1">
      <c r="B141" s="43"/>
      <c r="C141" s="163" t="s">
        <v>231</v>
      </c>
      <c r="D141" s="163" t="s">
        <v>110</v>
      </c>
      <c r="E141" s="164" t="s">
        <v>232</v>
      </c>
      <c r="F141" s="165" t="s">
        <v>233</v>
      </c>
      <c r="G141" s="166" t="s">
        <v>108</v>
      </c>
      <c r="H141" s="167">
        <v>1</v>
      </c>
      <c r="I141" s="168"/>
      <c r="J141" s="169">
        <f>ROUND($I$141*$H$141,2)</f>
        <v>0</v>
      </c>
      <c r="K141" s="170"/>
      <c r="L141" s="63"/>
      <c r="M141" s="171"/>
      <c r="N141" s="172" t="s">
        <v>41</v>
      </c>
      <c r="O141" s="173">
        <v>0.134</v>
      </c>
      <c r="P141" s="173">
        <f>$O$141*$H$141</f>
        <v>0.134</v>
      </c>
      <c r="Q141" s="173">
        <v>0</v>
      </c>
      <c r="R141" s="173">
        <f>$Q$141*$H$141</f>
        <v>0</v>
      </c>
      <c r="S141" s="173">
        <v>0</v>
      </c>
      <c r="T141" s="174">
        <f>$S$141*$H$141</f>
        <v>0</v>
      </c>
      <c r="AR141" s="26" t="s">
        <v>113</v>
      </c>
      <c r="AT141" s="26" t="s">
        <v>114</v>
      </c>
      <c r="AU141" s="26" t="s">
        <v>73</v>
      </c>
      <c r="AY141" s="26" t="s">
        <v>109</v>
      </c>
      <c r="BG141" s="175">
        <f>IF($N$141="zákl. přenesená",$J$141,0)</f>
        <v>0</v>
      </c>
      <c r="BJ141" s="26" t="s">
        <v>113</v>
      </c>
      <c r="BK141" s="175">
        <f>ROUND($I$141*$H$141,2)</f>
        <v>0</v>
      </c>
    </row>
    <row r="142" spans="2:63" s="26" customFormat="1" ht="15.75" customHeight="1">
      <c r="B142" s="43"/>
      <c r="C142" s="163" t="s">
        <v>234</v>
      </c>
      <c r="D142" s="163" t="s">
        <v>110</v>
      </c>
      <c r="E142" s="164" t="s">
        <v>235</v>
      </c>
      <c r="F142" s="165" t="s">
        <v>236</v>
      </c>
      <c r="G142" s="166" t="s">
        <v>108</v>
      </c>
      <c r="H142" s="167">
        <v>1</v>
      </c>
      <c r="I142" s="168"/>
      <c r="J142" s="169">
        <f>ROUND($I$142*$H$142,2)</f>
        <v>0</v>
      </c>
      <c r="K142" s="170"/>
      <c r="L142" s="63"/>
      <c r="M142" s="171"/>
      <c r="N142" s="172" t="s">
        <v>41</v>
      </c>
      <c r="O142" s="173">
        <v>0.066</v>
      </c>
      <c r="P142" s="173">
        <f>$O$142*$H$142</f>
        <v>0.066</v>
      </c>
      <c r="Q142" s="173">
        <v>0</v>
      </c>
      <c r="R142" s="173">
        <f>$Q$142*$H$142</f>
        <v>0</v>
      </c>
      <c r="S142" s="173">
        <v>0</v>
      </c>
      <c r="T142" s="174">
        <f>$S$142*$H$142</f>
        <v>0</v>
      </c>
      <c r="AR142" s="26" t="s">
        <v>113</v>
      </c>
      <c r="AT142" s="26" t="s">
        <v>114</v>
      </c>
      <c r="AU142" s="26" t="s">
        <v>73</v>
      </c>
      <c r="AY142" s="26" t="s">
        <v>109</v>
      </c>
      <c r="BG142" s="175">
        <f>IF($N$142="zákl. přenesená",$J$142,0)</f>
        <v>0</v>
      </c>
      <c r="BJ142" s="26" t="s">
        <v>113</v>
      </c>
      <c r="BK142" s="175">
        <f>ROUND($I$142*$H$142,2)</f>
        <v>0</v>
      </c>
    </row>
    <row r="143" spans="2:63" s="26" customFormat="1" ht="15.75" customHeight="1">
      <c r="B143" s="43"/>
      <c r="C143" s="176" t="s">
        <v>237</v>
      </c>
      <c r="D143" s="176" t="s">
        <v>115</v>
      </c>
      <c r="E143" s="177" t="s">
        <v>238</v>
      </c>
      <c r="F143" s="178" t="s">
        <v>239</v>
      </c>
      <c r="G143" s="179" t="s">
        <v>108</v>
      </c>
      <c r="H143" s="180">
        <v>1</v>
      </c>
      <c r="I143" s="181"/>
      <c r="J143" s="182">
        <f>ROUND($I$143*$H$143,2)</f>
        <v>0</v>
      </c>
      <c r="K143" s="183"/>
      <c r="L143" s="184"/>
      <c r="M143" s="185"/>
      <c r="N143" s="186" t="s">
        <v>41</v>
      </c>
      <c r="O143" s="44"/>
      <c r="P143" s="44"/>
      <c r="Q143" s="173">
        <v>0.25</v>
      </c>
      <c r="R143" s="173">
        <f>$Q$143*$H$143</f>
        <v>0.25</v>
      </c>
      <c r="S143" s="173">
        <v>0</v>
      </c>
      <c r="T143" s="174">
        <f>$S$143*$H$143</f>
        <v>0</v>
      </c>
      <c r="AR143" s="26" t="s">
        <v>113</v>
      </c>
      <c r="AT143" s="26" t="s">
        <v>110</v>
      </c>
      <c r="AU143" s="26" t="s">
        <v>73</v>
      </c>
      <c r="AY143" s="26" t="s">
        <v>109</v>
      </c>
      <c r="BG143" s="175">
        <f>IF($N$143="zákl. přenesená",$J$143,0)</f>
        <v>0</v>
      </c>
      <c r="BJ143" s="26" t="s">
        <v>113</v>
      </c>
      <c r="BK143" s="175">
        <f>ROUND($I$143*$H$143,2)</f>
        <v>0</v>
      </c>
    </row>
    <row r="144" spans="2:47" s="26" customFormat="1" ht="16.5" customHeight="1">
      <c r="B144" s="43"/>
      <c r="C144" s="44"/>
      <c r="D144" s="44"/>
      <c r="E144" s="44"/>
      <c r="F144" s="196" t="s">
        <v>240</v>
      </c>
      <c r="G144" s="44"/>
      <c r="H144" s="44"/>
      <c r="J144" s="44"/>
      <c r="K144" s="44"/>
      <c r="L144" s="63"/>
      <c r="M144" s="76"/>
      <c r="N144" s="44"/>
      <c r="O144" s="44"/>
      <c r="P144" s="44"/>
      <c r="Q144" s="44"/>
      <c r="R144" s="44"/>
      <c r="S144" s="44"/>
      <c r="T144" s="77"/>
      <c r="AU144" s="26" t="s">
        <v>73</v>
      </c>
    </row>
    <row r="145" spans="2:63" s="26" customFormat="1" ht="15.75" customHeight="1">
      <c r="B145" s="43"/>
      <c r="C145" s="163" t="s">
        <v>241</v>
      </c>
      <c r="D145" s="163" t="s">
        <v>110</v>
      </c>
      <c r="E145" s="164" t="s">
        <v>242</v>
      </c>
      <c r="F145" s="165" t="s">
        <v>243</v>
      </c>
      <c r="G145" s="166" t="s">
        <v>108</v>
      </c>
      <c r="H145" s="167">
        <v>1</v>
      </c>
      <c r="I145" s="168"/>
      <c r="J145" s="169">
        <f>ROUND($I$145*$H$145,2)</f>
        <v>0</v>
      </c>
      <c r="K145" s="170"/>
      <c r="L145" s="63"/>
      <c r="M145" s="171"/>
      <c r="N145" s="172" t="s">
        <v>41</v>
      </c>
      <c r="O145" s="173">
        <v>0.143</v>
      </c>
      <c r="P145" s="173">
        <f>$O$145*$H$145</f>
        <v>0.143</v>
      </c>
      <c r="Q145" s="173">
        <v>0</v>
      </c>
      <c r="R145" s="173">
        <f>$Q$145*$H$145</f>
        <v>0</v>
      </c>
      <c r="S145" s="173">
        <v>0</v>
      </c>
      <c r="T145" s="174">
        <f>$S$145*$H$145</f>
        <v>0</v>
      </c>
      <c r="AR145" s="26" t="s">
        <v>113</v>
      </c>
      <c r="AT145" s="26" t="s">
        <v>114</v>
      </c>
      <c r="AU145" s="26" t="s">
        <v>73</v>
      </c>
      <c r="AY145" s="26" t="s">
        <v>109</v>
      </c>
      <c r="BG145" s="175">
        <f>IF($N$145="zákl. přenesená",$J$145,0)</f>
        <v>0</v>
      </c>
      <c r="BJ145" s="26" t="s">
        <v>113</v>
      </c>
      <c r="BK145" s="175">
        <f>ROUND($I$145*$H$145,2)</f>
        <v>0</v>
      </c>
    </row>
    <row r="146" spans="2:63" s="26" customFormat="1" ht="15.75" customHeight="1">
      <c r="B146" s="43"/>
      <c r="C146" s="176" t="s">
        <v>244</v>
      </c>
      <c r="D146" s="176" t="s">
        <v>115</v>
      </c>
      <c r="E146" s="177" t="s">
        <v>245</v>
      </c>
      <c r="F146" s="178" t="s">
        <v>246</v>
      </c>
      <c r="G146" s="179" t="s">
        <v>108</v>
      </c>
      <c r="H146" s="180">
        <v>1</v>
      </c>
      <c r="I146" s="181"/>
      <c r="J146" s="182">
        <f>ROUND($I$146*$H$146,2)</f>
        <v>0</v>
      </c>
      <c r="K146" s="183"/>
      <c r="L146" s="184"/>
      <c r="M146" s="185"/>
      <c r="N146" s="186" t="s">
        <v>41</v>
      </c>
      <c r="O146" s="44"/>
      <c r="P146" s="44"/>
      <c r="Q146" s="173">
        <v>0.3</v>
      </c>
      <c r="R146" s="173">
        <f>$Q$146*$H$146</f>
        <v>0.3</v>
      </c>
      <c r="S146" s="173">
        <v>0</v>
      </c>
      <c r="T146" s="174">
        <f>$S$146*$H$146</f>
        <v>0</v>
      </c>
      <c r="AR146" s="26" t="s">
        <v>113</v>
      </c>
      <c r="AT146" s="26" t="s">
        <v>110</v>
      </c>
      <c r="AU146" s="26" t="s">
        <v>73</v>
      </c>
      <c r="AY146" s="26" t="s">
        <v>109</v>
      </c>
      <c r="BG146" s="175">
        <f>IF($N$146="zákl. přenesená",$J$146,0)</f>
        <v>0</v>
      </c>
      <c r="BJ146" s="26" t="s">
        <v>113</v>
      </c>
      <c r="BK146" s="175">
        <f>ROUND($I$146*$H$146,2)</f>
        <v>0</v>
      </c>
    </row>
    <row r="147" spans="2:47" s="26" customFormat="1" ht="16.5" customHeight="1">
      <c r="B147" s="43"/>
      <c r="C147" s="44"/>
      <c r="D147" s="44"/>
      <c r="E147" s="44"/>
      <c r="F147" s="196" t="s">
        <v>247</v>
      </c>
      <c r="G147" s="44"/>
      <c r="H147" s="44"/>
      <c r="J147" s="44"/>
      <c r="K147" s="44"/>
      <c r="L147" s="63"/>
      <c r="M147" s="76"/>
      <c r="N147" s="44"/>
      <c r="O147" s="44"/>
      <c r="P147" s="44"/>
      <c r="Q147" s="44"/>
      <c r="R147" s="44"/>
      <c r="S147" s="44"/>
      <c r="T147" s="77"/>
      <c r="AU147" s="26" t="s">
        <v>73</v>
      </c>
    </row>
    <row r="148" spans="2:63" s="26" customFormat="1" ht="15.75" customHeight="1">
      <c r="B148" s="43"/>
      <c r="C148" s="163" t="s">
        <v>248</v>
      </c>
      <c r="D148" s="163" t="s">
        <v>110</v>
      </c>
      <c r="E148" s="164" t="s">
        <v>249</v>
      </c>
      <c r="F148" s="165" t="s">
        <v>250</v>
      </c>
      <c r="G148" s="166" t="s">
        <v>108</v>
      </c>
      <c r="H148" s="167">
        <v>4</v>
      </c>
      <c r="I148" s="168"/>
      <c r="J148" s="169">
        <f>ROUND($I$148*$H$148,2)</f>
        <v>0</v>
      </c>
      <c r="K148" s="170"/>
      <c r="L148" s="63"/>
      <c r="M148" s="171"/>
      <c r="N148" s="172" t="s">
        <v>41</v>
      </c>
      <c r="O148" s="173">
        <v>0.459</v>
      </c>
      <c r="P148" s="173">
        <f>$O$148*$H$148</f>
        <v>1.836</v>
      </c>
      <c r="Q148" s="173">
        <v>0</v>
      </c>
      <c r="R148" s="173">
        <f>$Q$148*$H$148</f>
        <v>0</v>
      </c>
      <c r="S148" s="173">
        <v>0</v>
      </c>
      <c r="T148" s="174">
        <f>$S$148*$H$148</f>
        <v>0</v>
      </c>
      <c r="AR148" s="26" t="s">
        <v>113</v>
      </c>
      <c r="AT148" s="26" t="s">
        <v>114</v>
      </c>
      <c r="AU148" s="26" t="s">
        <v>73</v>
      </c>
      <c r="AY148" s="26" t="s">
        <v>109</v>
      </c>
      <c r="BG148" s="175">
        <f>IF($N$148="zákl. přenesená",$J$148,0)</f>
        <v>0</v>
      </c>
      <c r="BJ148" s="26" t="s">
        <v>113</v>
      </c>
      <c r="BK148" s="175">
        <f>ROUND($I$148*$H$148,2)</f>
        <v>0</v>
      </c>
    </row>
    <row r="149" spans="2:63" s="26" customFormat="1" ht="15.75" customHeight="1">
      <c r="B149" s="43"/>
      <c r="C149" s="176" t="s">
        <v>251</v>
      </c>
      <c r="D149" s="176" t="s">
        <v>115</v>
      </c>
      <c r="E149" s="177" t="s">
        <v>252</v>
      </c>
      <c r="F149" s="178" t="s">
        <v>253</v>
      </c>
      <c r="G149" s="179" t="s">
        <v>108</v>
      </c>
      <c r="H149" s="180">
        <v>4</v>
      </c>
      <c r="I149" s="181"/>
      <c r="J149" s="182">
        <f>ROUND($I$149*$H$149,2)</f>
        <v>0</v>
      </c>
      <c r="K149" s="183"/>
      <c r="L149" s="184"/>
      <c r="M149" s="185"/>
      <c r="N149" s="186" t="s">
        <v>41</v>
      </c>
      <c r="O149" s="44"/>
      <c r="P149" s="44"/>
      <c r="Q149" s="173">
        <v>0.1</v>
      </c>
      <c r="R149" s="173">
        <f>$Q$149*$H$149</f>
        <v>0.4</v>
      </c>
      <c r="S149" s="173">
        <v>0</v>
      </c>
      <c r="T149" s="174">
        <f>$S$149*$H$149</f>
        <v>0</v>
      </c>
      <c r="AR149" s="26" t="s">
        <v>113</v>
      </c>
      <c r="AT149" s="26" t="s">
        <v>110</v>
      </c>
      <c r="AU149" s="26" t="s">
        <v>73</v>
      </c>
      <c r="AY149" s="26" t="s">
        <v>109</v>
      </c>
      <c r="BG149" s="175">
        <f>IF($N$149="zákl. přenesená",$J$149,0)</f>
        <v>0</v>
      </c>
      <c r="BJ149" s="26" t="s">
        <v>113</v>
      </c>
      <c r="BK149" s="175">
        <f>ROUND($I$149*$H$149,2)</f>
        <v>0</v>
      </c>
    </row>
    <row r="150" spans="2:47" s="26" customFormat="1" ht="16.5" customHeight="1">
      <c r="B150" s="43"/>
      <c r="C150" s="44"/>
      <c r="D150" s="44"/>
      <c r="E150" s="44"/>
      <c r="F150" s="196" t="s">
        <v>254</v>
      </c>
      <c r="G150" s="44"/>
      <c r="H150" s="44"/>
      <c r="J150" s="44"/>
      <c r="K150" s="44"/>
      <c r="L150" s="63"/>
      <c r="M150" s="76"/>
      <c r="N150" s="44"/>
      <c r="O150" s="44"/>
      <c r="P150" s="44"/>
      <c r="Q150" s="44"/>
      <c r="R150" s="44"/>
      <c r="S150" s="44"/>
      <c r="T150" s="77"/>
      <c r="AU150" s="26" t="s">
        <v>73</v>
      </c>
    </row>
    <row r="151" spans="2:63" s="26" customFormat="1" ht="15.75" customHeight="1">
      <c r="B151" s="43"/>
      <c r="C151" s="163" t="s">
        <v>255</v>
      </c>
      <c r="D151" s="163" t="s">
        <v>110</v>
      </c>
      <c r="E151" s="164" t="s">
        <v>256</v>
      </c>
      <c r="F151" s="165" t="s">
        <v>257</v>
      </c>
      <c r="G151" s="166" t="s">
        <v>108</v>
      </c>
      <c r="H151" s="167">
        <v>3</v>
      </c>
      <c r="I151" s="168"/>
      <c r="J151" s="169">
        <f>ROUND($I$151*$H$151,2)</f>
        <v>0</v>
      </c>
      <c r="K151" s="170"/>
      <c r="L151" s="63"/>
      <c r="M151" s="171"/>
      <c r="N151" s="172" t="s">
        <v>41</v>
      </c>
      <c r="O151" s="173">
        <v>0.188</v>
      </c>
      <c r="P151" s="173">
        <f>$O$151*$H$151</f>
        <v>0.5640000000000001</v>
      </c>
      <c r="Q151" s="173">
        <v>0</v>
      </c>
      <c r="R151" s="173">
        <f>$Q$151*$H$151</f>
        <v>0</v>
      </c>
      <c r="S151" s="173">
        <v>0</v>
      </c>
      <c r="T151" s="174">
        <f>$S$151*$H$151</f>
        <v>0</v>
      </c>
      <c r="AR151" s="26" t="s">
        <v>113</v>
      </c>
      <c r="AT151" s="26" t="s">
        <v>114</v>
      </c>
      <c r="AU151" s="26" t="s">
        <v>73</v>
      </c>
      <c r="AY151" s="26" t="s">
        <v>109</v>
      </c>
      <c r="BG151" s="175">
        <f>IF($N$151="zákl. přenesená",$J$151,0)</f>
        <v>0</v>
      </c>
      <c r="BJ151" s="26" t="s">
        <v>113</v>
      </c>
      <c r="BK151" s="175">
        <f>ROUND($I$151*$H$151,2)</f>
        <v>0</v>
      </c>
    </row>
    <row r="152" spans="2:63" s="26" customFormat="1" ht="15.75" customHeight="1">
      <c r="B152" s="43"/>
      <c r="C152" s="176" t="s">
        <v>258</v>
      </c>
      <c r="D152" s="176" t="s">
        <v>115</v>
      </c>
      <c r="E152" s="177" t="s">
        <v>259</v>
      </c>
      <c r="F152" s="178" t="s">
        <v>260</v>
      </c>
      <c r="G152" s="179" t="s">
        <v>108</v>
      </c>
      <c r="H152" s="180">
        <v>3</v>
      </c>
      <c r="I152" s="181"/>
      <c r="J152" s="182">
        <f>ROUND($I$152*$H$152,2)</f>
        <v>0</v>
      </c>
      <c r="K152" s="183"/>
      <c r="L152" s="184"/>
      <c r="M152" s="185"/>
      <c r="N152" s="186" t="s">
        <v>41</v>
      </c>
      <c r="O152" s="44"/>
      <c r="P152" s="44"/>
      <c r="Q152" s="173">
        <v>0.1</v>
      </c>
      <c r="R152" s="173">
        <f>$Q$152*$H$152</f>
        <v>0.30000000000000004</v>
      </c>
      <c r="S152" s="173">
        <v>0</v>
      </c>
      <c r="T152" s="174">
        <f>$S$152*$H$152</f>
        <v>0</v>
      </c>
      <c r="AR152" s="26" t="s">
        <v>113</v>
      </c>
      <c r="AT152" s="26" t="s">
        <v>110</v>
      </c>
      <c r="AU152" s="26" t="s">
        <v>73</v>
      </c>
      <c r="AY152" s="26" t="s">
        <v>109</v>
      </c>
      <c r="BG152" s="175">
        <f>IF($N$152="zákl. přenesená",$J$152,0)</f>
        <v>0</v>
      </c>
      <c r="BJ152" s="26" t="s">
        <v>113</v>
      </c>
      <c r="BK152" s="175">
        <f>ROUND($I$152*$H$152,2)</f>
        <v>0</v>
      </c>
    </row>
    <row r="153" spans="2:63" s="26" customFormat="1" ht="15.75" customHeight="1">
      <c r="B153" s="43"/>
      <c r="C153" s="163" t="s">
        <v>261</v>
      </c>
      <c r="D153" s="163" t="s">
        <v>110</v>
      </c>
      <c r="E153" s="164" t="s">
        <v>262</v>
      </c>
      <c r="F153" s="165" t="s">
        <v>263</v>
      </c>
      <c r="G153" s="166" t="s">
        <v>108</v>
      </c>
      <c r="H153" s="167">
        <v>10</v>
      </c>
      <c r="I153" s="168"/>
      <c r="J153" s="169">
        <f>ROUND($I$153*$H$153,2)</f>
        <v>0</v>
      </c>
      <c r="K153" s="170"/>
      <c r="L153" s="63"/>
      <c r="M153" s="171"/>
      <c r="N153" s="172" t="s">
        <v>41</v>
      </c>
      <c r="O153" s="173">
        <v>0.033</v>
      </c>
      <c r="P153" s="173">
        <f>$O$153*$H$153</f>
        <v>0.33</v>
      </c>
      <c r="Q153" s="173">
        <v>0</v>
      </c>
      <c r="R153" s="173">
        <f>$Q$153*$H$153</f>
        <v>0</v>
      </c>
      <c r="S153" s="173">
        <v>0</v>
      </c>
      <c r="T153" s="174">
        <f>$S$153*$H$153</f>
        <v>0</v>
      </c>
      <c r="AR153" s="26" t="s">
        <v>113</v>
      </c>
      <c r="AT153" s="26" t="s">
        <v>114</v>
      </c>
      <c r="AU153" s="26" t="s">
        <v>73</v>
      </c>
      <c r="AY153" s="26" t="s">
        <v>109</v>
      </c>
      <c r="BG153" s="175">
        <f>IF($N$153="zákl. přenesená",$J$153,0)</f>
        <v>0</v>
      </c>
      <c r="BJ153" s="26" t="s">
        <v>113</v>
      </c>
      <c r="BK153" s="175">
        <f>ROUND($I$153*$H$153,2)</f>
        <v>0</v>
      </c>
    </row>
    <row r="154" spans="2:63" s="26" customFormat="1" ht="15.75" customHeight="1">
      <c r="B154" s="43"/>
      <c r="C154" s="176" t="s">
        <v>264</v>
      </c>
      <c r="D154" s="176" t="s">
        <v>115</v>
      </c>
      <c r="E154" s="177" t="s">
        <v>265</v>
      </c>
      <c r="F154" s="178" t="s">
        <v>266</v>
      </c>
      <c r="G154" s="179" t="s">
        <v>108</v>
      </c>
      <c r="H154" s="180">
        <v>10</v>
      </c>
      <c r="I154" s="181"/>
      <c r="J154" s="182">
        <f>ROUND($I$154*$H$154,2)</f>
        <v>0</v>
      </c>
      <c r="K154" s="183"/>
      <c r="L154" s="184"/>
      <c r="M154" s="185"/>
      <c r="N154" s="186" t="s">
        <v>41</v>
      </c>
      <c r="O154" s="44"/>
      <c r="P154" s="44"/>
      <c r="Q154" s="173">
        <v>0.001</v>
      </c>
      <c r="R154" s="173">
        <f>$Q$154*$H$154</f>
        <v>0.01</v>
      </c>
      <c r="S154" s="173">
        <v>0</v>
      </c>
      <c r="T154" s="174">
        <f>$S$154*$H$154</f>
        <v>0</v>
      </c>
      <c r="AR154" s="26" t="s">
        <v>113</v>
      </c>
      <c r="AT154" s="26" t="s">
        <v>110</v>
      </c>
      <c r="AU154" s="26" t="s">
        <v>73</v>
      </c>
      <c r="AY154" s="26" t="s">
        <v>109</v>
      </c>
      <c r="BG154" s="175">
        <f>IF($N$154="zákl. přenesená",$J$154,0)</f>
        <v>0</v>
      </c>
      <c r="BJ154" s="26" t="s">
        <v>113</v>
      </c>
      <c r="BK154" s="175">
        <f>ROUND($I$154*$H$154,2)</f>
        <v>0</v>
      </c>
    </row>
    <row r="155" spans="2:63" s="26" customFormat="1" ht="15.75" customHeight="1">
      <c r="B155" s="43"/>
      <c r="C155" s="176" t="s">
        <v>267</v>
      </c>
      <c r="D155" s="176" t="s">
        <v>115</v>
      </c>
      <c r="E155" s="177" t="s">
        <v>268</v>
      </c>
      <c r="F155" s="178" t="s">
        <v>269</v>
      </c>
      <c r="G155" s="179" t="s">
        <v>157</v>
      </c>
      <c r="H155" s="180">
        <v>0.2</v>
      </c>
      <c r="I155" s="181"/>
      <c r="J155" s="182">
        <f>ROUND($I$155*$H$155,2)</f>
        <v>0</v>
      </c>
      <c r="K155" s="183"/>
      <c r="L155" s="184"/>
      <c r="M155" s="185"/>
      <c r="N155" s="186" t="s">
        <v>41</v>
      </c>
      <c r="O155" s="44"/>
      <c r="P155" s="44"/>
      <c r="Q155" s="173">
        <v>0.1</v>
      </c>
      <c r="R155" s="173">
        <f>$Q$155*$H$155</f>
        <v>0.020000000000000004</v>
      </c>
      <c r="S155" s="173">
        <v>0</v>
      </c>
      <c r="T155" s="174">
        <f>$S$155*$H$155</f>
        <v>0</v>
      </c>
      <c r="AR155" s="26" t="s">
        <v>113</v>
      </c>
      <c r="AT155" s="26" t="s">
        <v>110</v>
      </c>
      <c r="AU155" s="26" t="s">
        <v>73</v>
      </c>
      <c r="AY155" s="26" t="s">
        <v>109</v>
      </c>
      <c r="BG155" s="175">
        <f>IF($N$155="zákl. přenesená",$J$155,0)</f>
        <v>0</v>
      </c>
      <c r="BJ155" s="26" t="s">
        <v>113</v>
      </c>
      <c r="BK155" s="175">
        <f>ROUND($I$155*$H$155,2)</f>
        <v>0</v>
      </c>
    </row>
    <row r="156" spans="2:51" s="26" customFormat="1" ht="15.75" customHeight="1">
      <c r="B156" s="187"/>
      <c r="C156" s="188"/>
      <c r="D156" s="189" t="s">
        <v>118</v>
      </c>
      <c r="E156" s="188"/>
      <c r="F156" s="190" t="s">
        <v>270</v>
      </c>
      <c r="G156" s="188"/>
      <c r="H156" s="191">
        <v>0.2</v>
      </c>
      <c r="J156" s="188"/>
      <c r="K156" s="188"/>
      <c r="L156" s="192"/>
      <c r="M156" s="193"/>
      <c r="N156" s="188"/>
      <c r="O156" s="188"/>
      <c r="P156" s="188"/>
      <c r="Q156" s="188"/>
      <c r="R156" s="188"/>
      <c r="S156" s="188"/>
      <c r="T156" s="194"/>
      <c r="AT156" s="195" t="s">
        <v>118</v>
      </c>
      <c r="AU156" s="195" t="s">
        <v>73</v>
      </c>
      <c r="AV156" s="195" t="s">
        <v>75</v>
      </c>
      <c r="AW156" s="195" t="s">
        <v>66</v>
      </c>
      <c r="AX156" s="195" t="s">
        <v>73</v>
      </c>
      <c r="AY156" s="195" t="s">
        <v>109</v>
      </c>
    </row>
    <row r="157" spans="2:63" s="26" customFormat="1" ht="15.75" customHeight="1">
      <c r="B157" s="43"/>
      <c r="C157" s="163" t="s">
        <v>271</v>
      </c>
      <c r="D157" s="163" t="s">
        <v>110</v>
      </c>
      <c r="E157" s="164" t="s">
        <v>272</v>
      </c>
      <c r="F157" s="165" t="s">
        <v>273</v>
      </c>
      <c r="G157" s="166" t="s">
        <v>108</v>
      </c>
      <c r="H157" s="167">
        <v>1</v>
      </c>
      <c r="I157" s="168"/>
      <c r="J157" s="169">
        <f>ROUND($I$157*$H$157,2)</f>
        <v>0</v>
      </c>
      <c r="K157" s="170"/>
      <c r="L157" s="63"/>
      <c r="M157" s="171"/>
      <c r="N157" s="172" t="s">
        <v>41</v>
      </c>
      <c r="O157" s="173">
        <v>3.581</v>
      </c>
      <c r="P157" s="173">
        <f>$O$157*$H$157</f>
        <v>3.581</v>
      </c>
      <c r="Q157" s="173">
        <v>0</v>
      </c>
      <c r="R157" s="173">
        <f>$Q$157*$H$157</f>
        <v>0</v>
      </c>
      <c r="S157" s="173">
        <v>0</v>
      </c>
      <c r="T157" s="174">
        <f>$S$157*$H$157</f>
        <v>0</v>
      </c>
      <c r="AR157" s="26" t="s">
        <v>113</v>
      </c>
      <c r="AT157" s="26" t="s">
        <v>114</v>
      </c>
      <c r="AU157" s="26" t="s">
        <v>73</v>
      </c>
      <c r="AY157" s="26" t="s">
        <v>109</v>
      </c>
      <c r="BG157" s="175">
        <f>IF($N$157="zákl. přenesená",$J$157,0)</f>
        <v>0</v>
      </c>
      <c r="BJ157" s="26" t="s">
        <v>113</v>
      </c>
      <c r="BK157" s="175">
        <f>ROUND($I$157*$H$157,2)</f>
        <v>0</v>
      </c>
    </row>
    <row r="158" spans="2:63" s="26" customFormat="1" ht="15.75" customHeight="1">
      <c r="B158" s="43"/>
      <c r="C158" s="176" t="s">
        <v>274</v>
      </c>
      <c r="D158" s="176" t="s">
        <v>115</v>
      </c>
      <c r="E158" s="177" t="s">
        <v>275</v>
      </c>
      <c r="F158" s="178" t="s">
        <v>276</v>
      </c>
      <c r="G158" s="179" t="s">
        <v>108</v>
      </c>
      <c r="H158" s="180">
        <v>4</v>
      </c>
      <c r="I158" s="181"/>
      <c r="J158" s="182">
        <f>ROUND($I$158*$H$158,2)</f>
        <v>0</v>
      </c>
      <c r="K158" s="183"/>
      <c r="L158" s="184"/>
      <c r="M158" s="185"/>
      <c r="N158" s="186" t="s">
        <v>41</v>
      </c>
      <c r="O158" s="44"/>
      <c r="P158" s="44"/>
      <c r="Q158" s="173">
        <v>0.006</v>
      </c>
      <c r="R158" s="173">
        <f>$Q$158*$H$158</f>
        <v>0.024</v>
      </c>
      <c r="S158" s="173">
        <v>0</v>
      </c>
      <c r="T158" s="174">
        <f>$S$158*$H$158</f>
        <v>0</v>
      </c>
      <c r="AR158" s="26" t="s">
        <v>113</v>
      </c>
      <c r="AT158" s="26" t="s">
        <v>110</v>
      </c>
      <c r="AU158" s="26" t="s">
        <v>73</v>
      </c>
      <c r="AY158" s="26" t="s">
        <v>109</v>
      </c>
      <c r="BG158" s="175">
        <f>IF($N$158="zákl. přenesená",$J$158,0)</f>
        <v>0</v>
      </c>
      <c r="BJ158" s="26" t="s">
        <v>113</v>
      </c>
      <c r="BK158" s="175">
        <f>ROUND($I$158*$H$158,2)</f>
        <v>0</v>
      </c>
    </row>
    <row r="159" spans="2:47" s="26" customFormat="1" ht="16.5" customHeight="1">
      <c r="B159" s="43"/>
      <c r="C159" s="44"/>
      <c r="D159" s="44"/>
      <c r="E159" s="44"/>
      <c r="F159" s="196" t="s">
        <v>277</v>
      </c>
      <c r="G159" s="44"/>
      <c r="H159" s="44"/>
      <c r="J159" s="44"/>
      <c r="K159" s="44"/>
      <c r="L159" s="63"/>
      <c r="M159" s="76"/>
      <c r="N159" s="44"/>
      <c r="O159" s="44"/>
      <c r="P159" s="44"/>
      <c r="Q159" s="44"/>
      <c r="R159" s="44"/>
      <c r="S159" s="44"/>
      <c r="T159" s="77"/>
      <c r="AU159" s="26" t="s">
        <v>73</v>
      </c>
    </row>
    <row r="160" spans="2:51" s="26" customFormat="1" ht="15.75" customHeight="1">
      <c r="B160" s="187"/>
      <c r="C160" s="188"/>
      <c r="D160" s="189" t="s">
        <v>118</v>
      </c>
      <c r="E160" s="188"/>
      <c r="F160" s="190" t="s">
        <v>278</v>
      </c>
      <c r="G160" s="188"/>
      <c r="H160" s="191">
        <v>4</v>
      </c>
      <c r="J160" s="188"/>
      <c r="K160" s="188"/>
      <c r="L160" s="192"/>
      <c r="M160" s="193"/>
      <c r="N160" s="188"/>
      <c r="O160" s="188"/>
      <c r="P160" s="188"/>
      <c r="Q160" s="188"/>
      <c r="R160" s="188"/>
      <c r="S160" s="188"/>
      <c r="T160" s="194"/>
      <c r="AT160" s="195" t="s">
        <v>118</v>
      </c>
      <c r="AU160" s="195" t="s">
        <v>73</v>
      </c>
      <c r="AV160" s="195" t="s">
        <v>75</v>
      </c>
      <c r="AW160" s="195" t="s">
        <v>66</v>
      </c>
      <c r="AX160" s="195" t="s">
        <v>73</v>
      </c>
      <c r="AY160" s="195" t="s">
        <v>109</v>
      </c>
    </row>
    <row r="161" spans="2:63" s="26" customFormat="1" ht="15.75" customHeight="1">
      <c r="B161" s="43"/>
      <c r="C161" s="176" t="s">
        <v>279</v>
      </c>
      <c r="D161" s="176" t="s">
        <v>115</v>
      </c>
      <c r="E161" s="177" t="s">
        <v>280</v>
      </c>
      <c r="F161" s="178" t="s">
        <v>281</v>
      </c>
      <c r="G161" s="179" t="s">
        <v>108</v>
      </c>
      <c r="H161" s="180">
        <v>1</v>
      </c>
      <c r="I161" s="181"/>
      <c r="J161" s="182">
        <f>ROUND($I$161*$H$161,2)</f>
        <v>0</v>
      </c>
      <c r="K161" s="183"/>
      <c r="L161" s="184"/>
      <c r="M161" s="185"/>
      <c r="N161" s="186" t="s">
        <v>41</v>
      </c>
      <c r="O161" s="44"/>
      <c r="P161" s="44"/>
      <c r="Q161" s="173">
        <v>0.18</v>
      </c>
      <c r="R161" s="173">
        <f>$Q$161*$H$161</f>
        <v>0.18</v>
      </c>
      <c r="S161" s="173">
        <v>0</v>
      </c>
      <c r="T161" s="174">
        <f>$S$161*$H$161</f>
        <v>0</v>
      </c>
      <c r="AR161" s="26" t="s">
        <v>113</v>
      </c>
      <c r="AT161" s="26" t="s">
        <v>110</v>
      </c>
      <c r="AU161" s="26" t="s">
        <v>73</v>
      </c>
      <c r="AY161" s="26" t="s">
        <v>109</v>
      </c>
      <c r="BG161" s="175">
        <f>IF($N$161="zákl. přenesená",$J$161,0)</f>
        <v>0</v>
      </c>
      <c r="BJ161" s="26" t="s">
        <v>113</v>
      </c>
      <c r="BK161" s="175">
        <f>ROUND($I$161*$H$161,2)</f>
        <v>0</v>
      </c>
    </row>
    <row r="162" spans="2:47" s="26" customFormat="1" ht="16.5" customHeight="1">
      <c r="B162" s="43"/>
      <c r="C162" s="44"/>
      <c r="D162" s="44"/>
      <c r="E162" s="44"/>
      <c r="F162" s="196" t="s">
        <v>282</v>
      </c>
      <c r="G162" s="44"/>
      <c r="H162" s="44"/>
      <c r="J162" s="44"/>
      <c r="K162" s="44"/>
      <c r="L162" s="63"/>
      <c r="M162" s="76"/>
      <c r="N162" s="44"/>
      <c r="O162" s="44"/>
      <c r="P162" s="44"/>
      <c r="Q162" s="44"/>
      <c r="R162" s="44"/>
      <c r="S162" s="44"/>
      <c r="T162" s="77"/>
      <c r="AU162" s="26" t="s">
        <v>73</v>
      </c>
    </row>
    <row r="163" spans="2:63" s="26" customFormat="1" ht="15.75" customHeight="1">
      <c r="B163" s="43"/>
      <c r="C163" s="163" t="s">
        <v>283</v>
      </c>
      <c r="D163" s="163" t="s">
        <v>110</v>
      </c>
      <c r="E163" s="164" t="s">
        <v>284</v>
      </c>
      <c r="F163" s="165" t="s">
        <v>285</v>
      </c>
      <c r="G163" s="166" t="s">
        <v>108</v>
      </c>
      <c r="H163" s="167">
        <v>1</v>
      </c>
      <c r="I163" s="168"/>
      <c r="J163" s="169">
        <f>ROUND($I$163*$H$163,2)</f>
        <v>0</v>
      </c>
      <c r="K163" s="170"/>
      <c r="L163" s="63"/>
      <c r="M163" s="171"/>
      <c r="N163" s="172" t="s">
        <v>41</v>
      </c>
      <c r="O163" s="173">
        <v>3.581</v>
      </c>
      <c r="P163" s="173">
        <f>$O$163*$H$163</f>
        <v>3.581</v>
      </c>
      <c r="Q163" s="173">
        <v>0</v>
      </c>
      <c r="R163" s="173">
        <f>$Q$163*$H$163</f>
        <v>0</v>
      </c>
      <c r="S163" s="173">
        <v>0</v>
      </c>
      <c r="T163" s="174">
        <f>$S$163*$H$163</f>
        <v>0</v>
      </c>
      <c r="AR163" s="26" t="s">
        <v>113</v>
      </c>
      <c r="AT163" s="26" t="s">
        <v>114</v>
      </c>
      <c r="AU163" s="26" t="s">
        <v>73</v>
      </c>
      <c r="AY163" s="26" t="s">
        <v>109</v>
      </c>
      <c r="BG163" s="175">
        <f>IF($N$163="zákl. přenesená",$J$163,0)</f>
        <v>0</v>
      </c>
      <c r="BJ163" s="26" t="s">
        <v>113</v>
      </c>
      <c r="BK163" s="175">
        <f>ROUND($I$163*$H$163,2)</f>
        <v>0</v>
      </c>
    </row>
    <row r="164" spans="2:63" s="26" customFormat="1" ht="15.75" customHeight="1">
      <c r="B164" s="43"/>
      <c r="C164" s="176" t="s">
        <v>286</v>
      </c>
      <c r="D164" s="176" t="s">
        <v>115</v>
      </c>
      <c r="E164" s="177" t="s">
        <v>280</v>
      </c>
      <c r="F164" s="178" t="s">
        <v>281</v>
      </c>
      <c r="G164" s="179" t="s">
        <v>108</v>
      </c>
      <c r="H164" s="180">
        <v>1</v>
      </c>
      <c r="I164" s="181"/>
      <c r="J164" s="182">
        <f>ROUND($I$164*$H$164,2)</f>
        <v>0</v>
      </c>
      <c r="K164" s="183"/>
      <c r="L164" s="184"/>
      <c r="M164" s="185"/>
      <c r="N164" s="186" t="s">
        <v>41</v>
      </c>
      <c r="O164" s="44"/>
      <c r="P164" s="44"/>
      <c r="Q164" s="173">
        <v>0.18</v>
      </c>
      <c r="R164" s="173">
        <f>$Q$164*$H$164</f>
        <v>0.18</v>
      </c>
      <c r="S164" s="173">
        <v>0</v>
      </c>
      <c r="T164" s="174">
        <f>$S$164*$H$164</f>
        <v>0</v>
      </c>
      <c r="AR164" s="26" t="s">
        <v>113</v>
      </c>
      <c r="AT164" s="26" t="s">
        <v>110</v>
      </c>
      <c r="AU164" s="26" t="s">
        <v>73</v>
      </c>
      <c r="AY164" s="26" t="s">
        <v>109</v>
      </c>
      <c r="BG164" s="175">
        <f>IF($N$164="zákl. přenesená",$J$164,0)</f>
        <v>0</v>
      </c>
      <c r="BJ164" s="26" t="s">
        <v>113</v>
      </c>
      <c r="BK164" s="175">
        <f>ROUND($I$164*$H$164,2)</f>
        <v>0</v>
      </c>
    </row>
    <row r="165" spans="2:47" s="26" customFormat="1" ht="16.5" customHeight="1">
      <c r="B165" s="43"/>
      <c r="C165" s="44"/>
      <c r="D165" s="44"/>
      <c r="E165" s="44"/>
      <c r="F165" s="196" t="s">
        <v>282</v>
      </c>
      <c r="G165" s="44"/>
      <c r="H165" s="44"/>
      <c r="J165" s="44"/>
      <c r="K165" s="44"/>
      <c r="L165" s="63"/>
      <c r="M165" s="76"/>
      <c r="N165" s="44"/>
      <c r="O165" s="44"/>
      <c r="P165" s="44"/>
      <c r="Q165" s="44"/>
      <c r="R165" s="44"/>
      <c r="S165" s="44"/>
      <c r="T165" s="77"/>
      <c r="AU165" s="26" t="s">
        <v>73</v>
      </c>
    </row>
    <row r="166" spans="2:63" s="26" customFormat="1" ht="15.75" customHeight="1">
      <c r="B166" s="43"/>
      <c r="C166" s="176" t="s">
        <v>287</v>
      </c>
      <c r="D166" s="176" t="s">
        <v>115</v>
      </c>
      <c r="E166" s="177" t="s">
        <v>288</v>
      </c>
      <c r="F166" s="178" t="s">
        <v>289</v>
      </c>
      <c r="G166" s="179" t="s">
        <v>108</v>
      </c>
      <c r="H166" s="180">
        <v>4</v>
      </c>
      <c r="I166" s="181"/>
      <c r="J166" s="182">
        <f>ROUND($I$166*$H$166,2)</f>
        <v>0</v>
      </c>
      <c r="K166" s="183"/>
      <c r="L166" s="184"/>
      <c r="M166" s="185"/>
      <c r="N166" s="186" t="s">
        <v>41</v>
      </c>
      <c r="O166" s="44"/>
      <c r="P166" s="44"/>
      <c r="Q166" s="173">
        <v>0.016</v>
      </c>
      <c r="R166" s="173">
        <f>$Q$166*$H$166</f>
        <v>0.064</v>
      </c>
      <c r="S166" s="173">
        <v>0</v>
      </c>
      <c r="T166" s="174">
        <f>$S$166*$H$166</f>
        <v>0</v>
      </c>
      <c r="AR166" s="26" t="s">
        <v>113</v>
      </c>
      <c r="AT166" s="26" t="s">
        <v>110</v>
      </c>
      <c r="AU166" s="26" t="s">
        <v>73</v>
      </c>
      <c r="AY166" s="26" t="s">
        <v>109</v>
      </c>
      <c r="BG166" s="175">
        <f>IF($N$166="zákl. přenesená",$J$166,0)</f>
        <v>0</v>
      </c>
      <c r="BJ166" s="26" t="s">
        <v>113</v>
      </c>
      <c r="BK166" s="175">
        <f>ROUND($I$166*$H$166,2)</f>
        <v>0</v>
      </c>
    </row>
    <row r="167" spans="2:47" s="26" customFormat="1" ht="16.5" customHeight="1">
      <c r="B167" s="43"/>
      <c r="C167" s="44"/>
      <c r="D167" s="44"/>
      <c r="E167" s="44"/>
      <c r="F167" s="196" t="s">
        <v>290</v>
      </c>
      <c r="G167" s="44"/>
      <c r="H167" s="44"/>
      <c r="J167" s="44"/>
      <c r="K167" s="44"/>
      <c r="L167" s="63"/>
      <c r="M167" s="76"/>
      <c r="N167" s="44"/>
      <c r="O167" s="44"/>
      <c r="P167" s="44"/>
      <c r="Q167" s="44"/>
      <c r="R167" s="44"/>
      <c r="S167" s="44"/>
      <c r="T167" s="77"/>
      <c r="AU167" s="26" t="s">
        <v>73</v>
      </c>
    </row>
    <row r="168" spans="2:51" s="26" customFormat="1" ht="15.75" customHeight="1">
      <c r="B168" s="187"/>
      <c r="C168" s="188"/>
      <c r="D168" s="189" t="s">
        <v>118</v>
      </c>
      <c r="E168" s="188"/>
      <c r="F168" s="190" t="s">
        <v>278</v>
      </c>
      <c r="G168" s="188"/>
      <c r="H168" s="191">
        <v>4</v>
      </c>
      <c r="J168" s="188"/>
      <c r="K168" s="188"/>
      <c r="L168" s="192"/>
      <c r="M168" s="193"/>
      <c r="N168" s="188"/>
      <c r="O168" s="188"/>
      <c r="P168" s="188"/>
      <c r="Q168" s="188"/>
      <c r="R168" s="188"/>
      <c r="S168" s="188"/>
      <c r="T168" s="194"/>
      <c r="AT168" s="195" t="s">
        <v>118</v>
      </c>
      <c r="AU168" s="195" t="s">
        <v>73</v>
      </c>
      <c r="AV168" s="195" t="s">
        <v>75</v>
      </c>
      <c r="AW168" s="195" t="s">
        <v>66</v>
      </c>
      <c r="AX168" s="195" t="s">
        <v>73</v>
      </c>
      <c r="AY168" s="195" t="s">
        <v>109</v>
      </c>
    </row>
    <row r="169" spans="2:63" s="26" customFormat="1" ht="15.75" customHeight="1">
      <c r="B169" s="43"/>
      <c r="C169" s="176" t="s">
        <v>291</v>
      </c>
      <c r="D169" s="176" t="s">
        <v>115</v>
      </c>
      <c r="E169" s="177" t="s">
        <v>292</v>
      </c>
      <c r="F169" s="178" t="s">
        <v>293</v>
      </c>
      <c r="G169" s="179" t="s">
        <v>108</v>
      </c>
      <c r="H169" s="180">
        <v>10</v>
      </c>
      <c r="I169" s="181"/>
      <c r="J169" s="182">
        <f>ROUND($I$169*$H$169,2)</f>
        <v>0</v>
      </c>
      <c r="K169" s="183"/>
      <c r="L169" s="184"/>
      <c r="M169" s="185"/>
      <c r="N169" s="186" t="s">
        <v>41</v>
      </c>
      <c r="O169" s="44"/>
      <c r="P169" s="44"/>
      <c r="Q169" s="173">
        <v>0</v>
      </c>
      <c r="R169" s="173">
        <f>$Q$169*$H$169</f>
        <v>0</v>
      </c>
      <c r="S169" s="173">
        <v>0</v>
      </c>
      <c r="T169" s="174">
        <f>$S$169*$H$169</f>
        <v>0</v>
      </c>
      <c r="AR169" s="26" t="s">
        <v>136</v>
      </c>
      <c r="AT169" s="26" t="s">
        <v>110</v>
      </c>
      <c r="AU169" s="26" t="s">
        <v>73</v>
      </c>
      <c r="AY169" s="26" t="s">
        <v>109</v>
      </c>
      <c r="BG169" s="175">
        <f>IF($N$169="zákl. přenesená",$J$169,0)</f>
        <v>0</v>
      </c>
      <c r="BJ169" s="26" t="s">
        <v>113</v>
      </c>
      <c r="BK169" s="175">
        <f>ROUND($I$169*$H$169,2)</f>
        <v>0</v>
      </c>
    </row>
    <row r="170" spans="2:63" s="26" customFormat="1" ht="15.75" customHeight="1">
      <c r="B170" s="43"/>
      <c r="C170" s="176" t="s">
        <v>294</v>
      </c>
      <c r="D170" s="176" t="s">
        <v>115</v>
      </c>
      <c r="E170" s="177" t="s">
        <v>295</v>
      </c>
      <c r="F170" s="178" t="s">
        <v>296</v>
      </c>
      <c r="G170" s="179" t="s">
        <v>108</v>
      </c>
      <c r="H170" s="180">
        <v>10</v>
      </c>
      <c r="I170" s="181"/>
      <c r="J170" s="182">
        <f>ROUND($I$170*$H$170,2)</f>
        <v>0</v>
      </c>
      <c r="K170" s="183"/>
      <c r="L170" s="184"/>
      <c r="M170" s="185"/>
      <c r="N170" s="186" t="s">
        <v>41</v>
      </c>
      <c r="O170" s="44"/>
      <c r="P170" s="44"/>
      <c r="Q170" s="173">
        <v>0</v>
      </c>
      <c r="R170" s="173">
        <f>$Q$170*$H$170</f>
        <v>0</v>
      </c>
      <c r="S170" s="173">
        <v>0</v>
      </c>
      <c r="T170" s="174">
        <f>$S$170*$H$170</f>
        <v>0</v>
      </c>
      <c r="AR170" s="26" t="s">
        <v>136</v>
      </c>
      <c r="AT170" s="26" t="s">
        <v>110</v>
      </c>
      <c r="AU170" s="26" t="s">
        <v>73</v>
      </c>
      <c r="AY170" s="26" t="s">
        <v>109</v>
      </c>
      <c r="BG170" s="175">
        <f>IF($N$170="zákl. přenesená",$J$170,0)</f>
        <v>0</v>
      </c>
      <c r="BJ170" s="26" t="s">
        <v>113</v>
      </c>
      <c r="BK170" s="175">
        <f>ROUND($I$170*$H$170,2)</f>
        <v>0</v>
      </c>
    </row>
    <row r="171" spans="2:63" s="26" customFormat="1" ht="15.75" customHeight="1">
      <c r="B171" s="43"/>
      <c r="C171" s="176" t="s">
        <v>297</v>
      </c>
      <c r="D171" s="176" t="s">
        <v>115</v>
      </c>
      <c r="E171" s="177" t="s">
        <v>298</v>
      </c>
      <c r="F171" s="178" t="s">
        <v>299</v>
      </c>
      <c r="G171" s="179" t="s">
        <v>108</v>
      </c>
      <c r="H171" s="180">
        <v>10</v>
      </c>
      <c r="I171" s="181"/>
      <c r="J171" s="182">
        <f>ROUND($I$171*$H$171,2)</f>
        <v>0</v>
      </c>
      <c r="K171" s="183"/>
      <c r="L171" s="184"/>
      <c r="M171" s="185"/>
      <c r="N171" s="186" t="s">
        <v>41</v>
      </c>
      <c r="O171" s="44"/>
      <c r="P171" s="44"/>
      <c r="Q171" s="173">
        <v>0</v>
      </c>
      <c r="R171" s="173">
        <f>$Q$171*$H$171</f>
        <v>0</v>
      </c>
      <c r="S171" s="173">
        <v>0</v>
      </c>
      <c r="T171" s="174">
        <f>$S$171*$H$171</f>
        <v>0</v>
      </c>
      <c r="AR171" s="26" t="s">
        <v>136</v>
      </c>
      <c r="AT171" s="26" t="s">
        <v>110</v>
      </c>
      <c r="AU171" s="26" t="s">
        <v>73</v>
      </c>
      <c r="AY171" s="26" t="s">
        <v>109</v>
      </c>
      <c r="BG171" s="175">
        <f>IF($N$171="zákl. přenesená",$J$171,0)</f>
        <v>0</v>
      </c>
      <c r="BJ171" s="26" t="s">
        <v>113</v>
      </c>
      <c r="BK171" s="175">
        <f>ROUND($I$171*$H$171,2)</f>
        <v>0</v>
      </c>
    </row>
    <row r="172" spans="2:63" s="26" customFormat="1" ht="15.75" customHeight="1">
      <c r="B172" s="43"/>
      <c r="C172" s="176" t="s">
        <v>300</v>
      </c>
      <c r="D172" s="176" t="s">
        <v>115</v>
      </c>
      <c r="E172" s="177" t="s">
        <v>301</v>
      </c>
      <c r="F172" s="178" t="s">
        <v>302</v>
      </c>
      <c r="G172" s="179" t="s">
        <v>108</v>
      </c>
      <c r="H172" s="180">
        <v>10</v>
      </c>
      <c r="I172" s="181"/>
      <c r="J172" s="182">
        <f>ROUND($I$172*$H$172,2)</f>
        <v>0</v>
      </c>
      <c r="K172" s="183"/>
      <c r="L172" s="184"/>
      <c r="M172" s="185"/>
      <c r="N172" s="186" t="s">
        <v>41</v>
      </c>
      <c r="O172" s="44"/>
      <c r="P172" s="44"/>
      <c r="Q172" s="173">
        <v>0</v>
      </c>
      <c r="R172" s="173">
        <f>$Q$172*$H$172</f>
        <v>0</v>
      </c>
      <c r="S172" s="173">
        <v>0</v>
      </c>
      <c r="T172" s="174">
        <f>$S$172*$H$172</f>
        <v>0</v>
      </c>
      <c r="AR172" s="26" t="s">
        <v>136</v>
      </c>
      <c r="AT172" s="26" t="s">
        <v>110</v>
      </c>
      <c r="AU172" s="26" t="s">
        <v>73</v>
      </c>
      <c r="AY172" s="26" t="s">
        <v>109</v>
      </c>
      <c r="BG172" s="175">
        <f>IF($N$172="zákl. přenesená",$J$172,0)</f>
        <v>0</v>
      </c>
      <c r="BJ172" s="26" t="s">
        <v>113</v>
      </c>
      <c r="BK172" s="175">
        <f>ROUND($I$172*$H$172,2)</f>
        <v>0</v>
      </c>
    </row>
    <row r="173" spans="2:63" s="26" customFormat="1" ht="15.75" customHeight="1">
      <c r="B173" s="43"/>
      <c r="C173" s="176" t="s">
        <v>303</v>
      </c>
      <c r="D173" s="176" t="s">
        <v>115</v>
      </c>
      <c r="E173" s="177" t="s">
        <v>304</v>
      </c>
      <c r="F173" s="178" t="s">
        <v>305</v>
      </c>
      <c r="G173" s="179" t="s">
        <v>108</v>
      </c>
      <c r="H173" s="180">
        <v>3</v>
      </c>
      <c r="I173" s="181"/>
      <c r="J173" s="182">
        <f>ROUND($I$173*$H$173,2)</f>
        <v>0</v>
      </c>
      <c r="K173" s="183"/>
      <c r="L173" s="184"/>
      <c r="M173" s="185"/>
      <c r="N173" s="186" t="s">
        <v>41</v>
      </c>
      <c r="O173" s="44"/>
      <c r="P173" s="44"/>
      <c r="Q173" s="173">
        <v>0</v>
      </c>
      <c r="R173" s="173">
        <f>$Q$173*$H$173</f>
        <v>0</v>
      </c>
      <c r="S173" s="173">
        <v>0</v>
      </c>
      <c r="T173" s="174">
        <f>$S$173*$H$173</f>
        <v>0</v>
      </c>
      <c r="AR173" s="26" t="s">
        <v>136</v>
      </c>
      <c r="AT173" s="26" t="s">
        <v>110</v>
      </c>
      <c r="AU173" s="26" t="s">
        <v>73</v>
      </c>
      <c r="AY173" s="26" t="s">
        <v>109</v>
      </c>
      <c r="BG173" s="175">
        <f>IF($N$173="zákl. přenesená",$J$173,0)</f>
        <v>0</v>
      </c>
      <c r="BJ173" s="26" t="s">
        <v>113</v>
      </c>
      <c r="BK173" s="175">
        <f>ROUND($I$173*$H$173,2)</f>
        <v>0</v>
      </c>
    </row>
    <row r="174" spans="2:63" s="26" customFormat="1" ht="15.75" customHeight="1">
      <c r="B174" s="43"/>
      <c r="C174" s="176" t="s">
        <v>306</v>
      </c>
      <c r="D174" s="176" t="s">
        <v>115</v>
      </c>
      <c r="E174" s="177" t="s">
        <v>307</v>
      </c>
      <c r="F174" s="178" t="s">
        <v>308</v>
      </c>
      <c r="G174" s="179" t="s">
        <v>108</v>
      </c>
      <c r="H174" s="180">
        <v>3</v>
      </c>
      <c r="I174" s="181"/>
      <c r="J174" s="182">
        <f>ROUND($I$174*$H$174,2)</f>
        <v>0</v>
      </c>
      <c r="K174" s="183"/>
      <c r="L174" s="184"/>
      <c r="M174" s="185"/>
      <c r="N174" s="186" t="s">
        <v>41</v>
      </c>
      <c r="O174" s="44"/>
      <c r="P174" s="44"/>
      <c r="Q174" s="173">
        <v>0</v>
      </c>
      <c r="R174" s="173">
        <f>$Q$174*$H$174</f>
        <v>0</v>
      </c>
      <c r="S174" s="173">
        <v>0</v>
      </c>
      <c r="T174" s="174">
        <f>$S$174*$H$174</f>
        <v>0</v>
      </c>
      <c r="AR174" s="26" t="s">
        <v>136</v>
      </c>
      <c r="AT174" s="26" t="s">
        <v>110</v>
      </c>
      <c r="AU174" s="26" t="s">
        <v>73</v>
      </c>
      <c r="AY174" s="26" t="s">
        <v>109</v>
      </c>
      <c r="BG174" s="175">
        <f>IF($N$174="zákl. přenesená",$J$174,0)</f>
        <v>0</v>
      </c>
      <c r="BJ174" s="26" t="s">
        <v>113</v>
      </c>
      <c r="BK174" s="175">
        <f>ROUND($I$174*$H$174,2)</f>
        <v>0</v>
      </c>
    </row>
    <row r="175" spans="2:63" s="26" customFormat="1" ht="15.75" customHeight="1">
      <c r="B175" s="43"/>
      <c r="C175" s="176" t="s">
        <v>309</v>
      </c>
      <c r="D175" s="176" t="s">
        <v>115</v>
      </c>
      <c r="E175" s="177" t="s">
        <v>310</v>
      </c>
      <c r="F175" s="178" t="s">
        <v>311</v>
      </c>
      <c r="G175" s="179" t="s">
        <v>108</v>
      </c>
      <c r="H175" s="180">
        <v>3</v>
      </c>
      <c r="I175" s="181"/>
      <c r="J175" s="182">
        <f>ROUND($I$175*$H$175,2)</f>
        <v>0</v>
      </c>
      <c r="K175" s="183"/>
      <c r="L175" s="184"/>
      <c r="M175" s="185"/>
      <c r="N175" s="186" t="s">
        <v>41</v>
      </c>
      <c r="O175" s="44"/>
      <c r="P175" s="44"/>
      <c r="Q175" s="173">
        <v>0</v>
      </c>
      <c r="R175" s="173">
        <f>$Q$175*$H$175</f>
        <v>0</v>
      </c>
      <c r="S175" s="173">
        <v>0</v>
      </c>
      <c r="T175" s="174">
        <f>$S$175*$H$175</f>
        <v>0</v>
      </c>
      <c r="AR175" s="26" t="s">
        <v>136</v>
      </c>
      <c r="AT175" s="26" t="s">
        <v>110</v>
      </c>
      <c r="AU175" s="26" t="s">
        <v>73</v>
      </c>
      <c r="AY175" s="26" t="s">
        <v>109</v>
      </c>
      <c r="BG175" s="175">
        <f>IF($N$175="zákl. přenesená",$J$175,0)</f>
        <v>0</v>
      </c>
      <c r="BJ175" s="26" t="s">
        <v>113</v>
      </c>
      <c r="BK175" s="175">
        <f>ROUND($I$175*$H$175,2)</f>
        <v>0</v>
      </c>
    </row>
    <row r="176" spans="2:63" s="26" customFormat="1" ht="15.75" customHeight="1">
      <c r="B176" s="43"/>
      <c r="C176" s="176" t="s">
        <v>312</v>
      </c>
      <c r="D176" s="176" t="s">
        <v>115</v>
      </c>
      <c r="E176" s="177" t="s">
        <v>313</v>
      </c>
      <c r="F176" s="178" t="s">
        <v>314</v>
      </c>
      <c r="G176" s="179" t="s">
        <v>108</v>
      </c>
      <c r="H176" s="180">
        <v>23</v>
      </c>
      <c r="I176" s="181"/>
      <c r="J176" s="182">
        <f>ROUND($I$176*$H$176,2)</f>
        <v>0</v>
      </c>
      <c r="K176" s="183"/>
      <c r="L176" s="184"/>
      <c r="M176" s="185"/>
      <c r="N176" s="186" t="s">
        <v>41</v>
      </c>
      <c r="O176" s="44"/>
      <c r="P176" s="44"/>
      <c r="Q176" s="173">
        <v>0</v>
      </c>
      <c r="R176" s="173">
        <f>$Q$176*$H$176</f>
        <v>0</v>
      </c>
      <c r="S176" s="173">
        <v>0</v>
      </c>
      <c r="T176" s="174">
        <f>$S$176*$H$176</f>
        <v>0</v>
      </c>
      <c r="AR176" s="26" t="s">
        <v>136</v>
      </c>
      <c r="AT176" s="26" t="s">
        <v>110</v>
      </c>
      <c r="AU176" s="26" t="s">
        <v>73</v>
      </c>
      <c r="AY176" s="26" t="s">
        <v>109</v>
      </c>
      <c r="BG176" s="175">
        <f>IF($N$176="zákl. přenesená",$J$176,0)</f>
        <v>0</v>
      </c>
      <c r="BJ176" s="26" t="s">
        <v>113</v>
      </c>
      <c r="BK176" s="175">
        <f>ROUND($I$176*$H$176,2)</f>
        <v>0</v>
      </c>
    </row>
    <row r="177" spans="2:63" s="26" customFormat="1" ht="15.75" customHeight="1">
      <c r="B177" s="43"/>
      <c r="C177" s="176" t="s">
        <v>315</v>
      </c>
      <c r="D177" s="176" t="s">
        <v>115</v>
      </c>
      <c r="E177" s="177" t="s">
        <v>316</v>
      </c>
      <c r="F177" s="178" t="s">
        <v>317</v>
      </c>
      <c r="G177" s="179" t="s">
        <v>108</v>
      </c>
      <c r="H177" s="180">
        <v>23</v>
      </c>
      <c r="I177" s="181"/>
      <c r="J177" s="182">
        <f>ROUND($I$177*$H$177,2)</f>
        <v>0</v>
      </c>
      <c r="K177" s="183"/>
      <c r="L177" s="184"/>
      <c r="M177" s="185"/>
      <c r="N177" s="186" t="s">
        <v>41</v>
      </c>
      <c r="O177" s="44"/>
      <c r="P177" s="44"/>
      <c r="Q177" s="173">
        <v>0</v>
      </c>
      <c r="R177" s="173">
        <f>$Q$177*$H$177</f>
        <v>0</v>
      </c>
      <c r="S177" s="173">
        <v>0</v>
      </c>
      <c r="T177" s="174">
        <f>$S$177*$H$177</f>
        <v>0</v>
      </c>
      <c r="AR177" s="26" t="s">
        <v>136</v>
      </c>
      <c r="AT177" s="26" t="s">
        <v>110</v>
      </c>
      <c r="AU177" s="26" t="s">
        <v>73</v>
      </c>
      <c r="AY177" s="26" t="s">
        <v>109</v>
      </c>
      <c r="BG177" s="175">
        <f>IF($N$177="zákl. přenesená",$J$177,0)</f>
        <v>0</v>
      </c>
      <c r="BJ177" s="26" t="s">
        <v>113</v>
      </c>
      <c r="BK177" s="175">
        <f>ROUND($I$177*$H$177,2)</f>
        <v>0</v>
      </c>
    </row>
    <row r="178" spans="2:63" s="26" customFormat="1" ht="15.75" customHeight="1">
      <c r="B178" s="43"/>
      <c r="C178" s="176" t="s">
        <v>318</v>
      </c>
      <c r="D178" s="176" t="s">
        <v>115</v>
      </c>
      <c r="E178" s="177" t="s">
        <v>319</v>
      </c>
      <c r="F178" s="178" t="s">
        <v>320</v>
      </c>
      <c r="G178" s="179" t="s">
        <v>108</v>
      </c>
      <c r="H178" s="180">
        <v>23</v>
      </c>
      <c r="I178" s="181"/>
      <c r="J178" s="182">
        <f>ROUND($I$178*$H$178,2)</f>
        <v>0</v>
      </c>
      <c r="K178" s="183"/>
      <c r="L178" s="184"/>
      <c r="M178" s="185"/>
      <c r="N178" s="186" t="s">
        <v>41</v>
      </c>
      <c r="O178" s="44"/>
      <c r="P178" s="44"/>
      <c r="Q178" s="173">
        <v>0</v>
      </c>
      <c r="R178" s="173">
        <f>$Q$178*$H$178</f>
        <v>0</v>
      </c>
      <c r="S178" s="173">
        <v>0</v>
      </c>
      <c r="T178" s="174">
        <f>$S$178*$H$178</f>
        <v>0</v>
      </c>
      <c r="AR178" s="26" t="s">
        <v>136</v>
      </c>
      <c r="AT178" s="26" t="s">
        <v>110</v>
      </c>
      <c r="AU178" s="26" t="s">
        <v>73</v>
      </c>
      <c r="AY178" s="26" t="s">
        <v>109</v>
      </c>
      <c r="BG178" s="175">
        <f>IF($N$178="zákl. přenesená",$J$178,0)</f>
        <v>0</v>
      </c>
      <c r="BJ178" s="26" t="s">
        <v>113</v>
      </c>
      <c r="BK178" s="175">
        <f>ROUND($I$178*$H$178,2)</f>
        <v>0</v>
      </c>
    </row>
    <row r="179" spans="2:63" s="26" customFormat="1" ht="15.75" customHeight="1">
      <c r="B179" s="43"/>
      <c r="C179" s="176" t="s">
        <v>321</v>
      </c>
      <c r="D179" s="176" t="s">
        <v>115</v>
      </c>
      <c r="E179" s="177" t="s">
        <v>322</v>
      </c>
      <c r="F179" s="178" t="s">
        <v>323</v>
      </c>
      <c r="G179" s="179" t="s">
        <v>108</v>
      </c>
      <c r="H179" s="180">
        <v>33</v>
      </c>
      <c r="I179" s="181"/>
      <c r="J179" s="182">
        <f>ROUND($I$179*$H$179,2)</f>
        <v>0</v>
      </c>
      <c r="K179" s="183"/>
      <c r="L179" s="184"/>
      <c r="M179" s="185"/>
      <c r="N179" s="186" t="s">
        <v>41</v>
      </c>
      <c r="O179" s="44"/>
      <c r="P179" s="44"/>
      <c r="Q179" s="173">
        <v>0</v>
      </c>
      <c r="R179" s="173">
        <f>$Q$179*$H$179</f>
        <v>0</v>
      </c>
      <c r="S179" s="173">
        <v>0</v>
      </c>
      <c r="T179" s="174">
        <f>$S$179*$H$179</f>
        <v>0</v>
      </c>
      <c r="AR179" s="26" t="s">
        <v>136</v>
      </c>
      <c r="AT179" s="26" t="s">
        <v>110</v>
      </c>
      <c r="AU179" s="26" t="s">
        <v>73</v>
      </c>
      <c r="AY179" s="26" t="s">
        <v>109</v>
      </c>
      <c r="BG179" s="175">
        <f>IF($N$179="zákl. přenesená",$J$179,0)</f>
        <v>0</v>
      </c>
      <c r="BJ179" s="26" t="s">
        <v>113</v>
      </c>
      <c r="BK179" s="175">
        <f>ROUND($I$179*$H$179,2)</f>
        <v>0</v>
      </c>
    </row>
    <row r="180" spans="2:63" s="26" customFormat="1" ht="15.75" customHeight="1">
      <c r="B180" s="43"/>
      <c r="C180" s="176" t="s">
        <v>324</v>
      </c>
      <c r="D180" s="176" t="s">
        <v>115</v>
      </c>
      <c r="E180" s="177" t="s">
        <v>325</v>
      </c>
      <c r="F180" s="178" t="s">
        <v>326</v>
      </c>
      <c r="G180" s="179" t="s">
        <v>108</v>
      </c>
      <c r="H180" s="180">
        <v>33</v>
      </c>
      <c r="I180" s="181"/>
      <c r="J180" s="182">
        <f>ROUND($I$180*$H$180,2)</f>
        <v>0</v>
      </c>
      <c r="K180" s="183"/>
      <c r="L180" s="184"/>
      <c r="M180" s="185"/>
      <c r="N180" s="186" t="s">
        <v>41</v>
      </c>
      <c r="O180" s="44"/>
      <c r="P180" s="44"/>
      <c r="Q180" s="173">
        <v>0</v>
      </c>
      <c r="R180" s="173">
        <f>$Q$180*$H$180</f>
        <v>0</v>
      </c>
      <c r="S180" s="173">
        <v>0</v>
      </c>
      <c r="T180" s="174">
        <f>$S$180*$H$180</f>
        <v>0</v>
      </c>
      <c r="AR180" s="26" t="s">
        <v>136</v>
      </c>
      <c r="AT180" s="26" t="s">
        <v>110</v>
      </c>
      <c r="AU180" s="26" t="s">
        <v>73</v>
      </c>
      <c r="AY180" s="26" t="s">
        <v>109</v>
      </c>
      <c r="BG180" s="175">
        <f>IF($N$180="zákl. přenesená",$J$180,0)</f>
        <v>0</v>
      </c>
      <c r="BJ180" s="26" t="s">
        <v>113</v>
      </c>
      <c r="BK180" s="175">
        <f>ROUND($I$180*$H$180,2)</f>
        <v>0</v>
      </c>
    </row>
    <row r="181" spans="2:63" s="26" customFormat="1" ht="15.75" customHeight="1">
      <c r="B181" s="43"/>
      <c r="C181" s="176" t="s">
        <v>327</v>
      </c>
      <c r="D181" s="176" t="s">
        <v>115</v>
      </c>
      <c r="E181" s="177" t="s">
        <v>328</v>
      </c>
      <c r="F181" s="178" t="s">
        <v>329</v>
      </c>
      <c r="G181" s="179" t="s">
        <v>108</v>
      </c>
      <c r="H181" s="180">
        <v>2</v>
      </c>
      <c r="I181" s="181"/>
      <c r="J181" s="182">
        <f>ROUND($I$181*$H$181,2)</f>
        <v>0</v>
      </c>
      <c r="K181" s="183"/>
      <c r="L181" s="184"/>
      <c r="M181" s="185"/>
      <c r="N181" s="186" t="s">
        <v>41</v>
      </c>
      <c r="O181" s="44"/>
      <c r="P181" s="44"/>
      <c r="Q181" s="173">
        <v>0</v>
      </c>
      <c r="R181" s="173">
        <f>$Q$181*$H$181</f>
        <v>0</v>
      </c>
      <c r="S181" s="173">
        <v>0</v>
      </c>
      <c r="T181" s="174">
        <f>$S$181*$H$181</f>
        <v>0</v>
      </c>
      <c r="AR181" s="26" t="s">
        <v>136</v>
      </c>
      <c r="AT181" s="26" t="s">
        <v>110</v>
      </c>
      <c r="AU181" s="26" t="s">
        <v>73</v>
      </c>
      <c r="AY181" s="26" t="s">
        <v>109</v>
      </c>
      <c r="BG181" s="175">
        <f>IF($N$181="zákl. přenesená",$J$181,0)</f>
        <v>0</v>
      </c>
      <c r="BJ181" s="26" t="s">
        <v>113</v>
      </c>
      <c r="BK181" s="175">
        <f>ROUND($I$181*$H$181,2)</f>
        <v>0</v>
      </c>
    </row>
    <row r="182" spans="2:63" s="26" customFormat="1" ht="15.75" customHeight="1">
      <c r="B182" s="43"/>
      <c r="C182" s="176" t="s">
        <v>330</v>
      </c>
      <c r="D182" s="176" t="s">
        <v>115</v>
      </c>
      <c r="E182" s="177" t="s">
        <v>331</v>
      </c>
      <c r="F182" s="178" t="s">
        <v>332</v>
      </c>
      <c r="G182" s="179" t="s">
        <v>108</v>
      </c>
      <c r="H182" s="180">
        <v>2</v>
      </c>
      <c r="I182" s="181"/>
      <c r="J182" s="182">
        <f>ROUND($I$182*$H$182,2)</f>
        <v>0</v>
      </c>
      <c r="K182" s="183"/>
      <c r="L182" s="184"/>
      <c r="M182" s="185"/>
      <c r="N182" s="186" t="s">
        <v>41</v>
      </c>
      <c r="O182" s="44"/>
      <c r="P182" s="44"/>
      <c r="Q182" s="173">
        <v>0</v>
      </c>
      <c r="R182" s="173">
        <f>$Q$182*$H$182</f>
        <v>0</v>
      </c>
      <c r="S182" s="173">
        <v>0</v>
      </c>
      <c r="T182" s="174">
        <f>$S$182*$H$182</f>
        <v>0</v>
      </c>
      <c r="AR182" s="26" t="s">
        <v>136</v>
      </c>
      <c r="AT182" s="26" t="s">
        <v>110</v>
      </c>
      <c r="AU182" s="26" t="s">
        <v>73</v>
      </c>
      <c r="AY182" s="26" t="s">
        <v>109</v>
      </c>
      <c r="BG182" s="175">
        <f>IF($N$182="zákl. přenesená",$J$182,0)</f>
        <v>0</v>
      </c>
      <c r="BJ182" s="26" t="s">
        <v>113</v>
      </c>
      <c r="BK182" s="175">
        <f>ROUND($I$182*$H$182,2)</f>
        <v>0</v>
      </c>
    </row>
    <row r="183" spans="2:63" s="26" customFormat="1" ht="15.75" customHeight="1">
      <c r="B183" s="43"/>
      <c r="C183" s="163" t="s">
        <v>333</v>
      </c>
      <c r="D183" s="163" t="s">
        <v>110</v>
      </c>
      <c r="E183" s="164" t="s">
        <v>334</v>
      </c>
      <c r="F183" s="165" t="s">
        <v>335</v>
      </c>
      <c r="G183" s="166" t="s">
        <v>110</v>
      </c>
      <c r="H183" s="167">
        <v>1344</v>
      </c>
      <c r="I183" s="168"/>
      <c r="J183" s="169">
        <f>ROUND($I$183*$H$183,2)</f>
        <v>0</v>
      </c>
      <c r="K183" s="170"/>
      <c r="L183" s="63"/>
      <c r="M183" s="171"/>
      <c r="N183" s="172" t="s">
        <v>41</v>
      </c>
      <c r="O183" s="173">
        <v>0.043</v>
      </c>
      <c r="P183" s="173">
        <f>$O$183*$H$183</f>
        <v>57.791999999999994</v>
      </c>
      <c r="Q183" s="173">
        <v>0</v>
      </c>
      <c r="R183" s="173">
        <f>$Q$183*$H$183</f>
        <v>0</v>
      </c>
      <c r="S183" s="173">
        <v>0</v>
      </c>
      <c r="T183" s="174">
        <f>$S$183*$H$183</f>
        <v>0</v>
      </c>
      <c r="AR183" s="26" t="s">
        <v>113</v>
      </c>
      <c r="AT183" s="26" t="s">
        <v>114</v>
      </c>
      <c r="AU183" s="26" t="s">
        <v>73</v>
      </c>
      <c r="AY183" s="26" t="s">
        <v>109</v>
      </c>
      <c r="BG183" s="175">
        <f>IF($N$183="zákl. přenesená",$J$183,0)</f>
        <v>0</v>
      </c>
      <c r="BJ183" s="26" t="s">
        <v>113</v>
      </c>
      <c r="BK183" s="175">
        <f>ROUND($I$183*$H$183,2)</f>
        <v>0</v>
      </c>
    </row>
    <row r="184" spans="2:63" s="26" customFormat="1" ht="15.75" customHeight="1">
      <c r="B184" s="43"/>
      <c r="C184" s="176" t="s">
        <v>336</v>
      </c>
      <c r="D184" s="176" t="s">
        <v>115</v>
      </c>
      <c r="E184" s="177" t="s">
        <v>337</v>
      </c>
      <c r="F184" s="178" t="s">
        <v>338</v>
      </c>
      <c r="G184" s="179" t="s">
        <v>110</v>
      </c>
      <c r="H184" s="180">
        <v>1344</v>
      </c>
      <c r="I184" s="181"/>
      <c r="J184" s="182">
        <f>ROUND($I$184*$H$184,2)</f>
        <v>0</v>
      </c>
      <c r="K184" s="183"/>
      <c r="L184" s="184"/>
      <c r="M184" s="185"/>
      <c r="N184" s="186" t="s">
        <v>41</v>
      </c>
      <c r="O184" s="44"/>
      <c r="P184" s="44"/>
      <c r="Q184" s="173">
        <v>0.3</v>
      </c>
      <c r="R184" s="173">
        <f>$Q$184*$H$184</f>
        <v>403.2</v>
      </c>
      <c r="S184" s="173">
        <v>0</v>
      </c>
      <c r="T184" s="174">
        <f>$S$184*$H$184</f>
        <v>0</v>
      </c>
      <c r="AR184" s="26" t="s">
        <v>113</v>
      </c>
      <c r="AT184" s="26" t="s">
        <v>110</v>
      </c>
      <c r="AU184" s="26" t="s">
        <v>73</v>
      </c>
      <c r="AY184" s="26" t="s">
        <v>109</v>
      </c>
      <c r="BG184" s="175">
        <f>IF($N$184="zákl. přenesená",$J$184,0)</f>
        <v>0</v>
      </c>
      <c r="BJ184" s="26" t="s">
        <v>113</v>
      </c>
      <c r="BK184" s="175">
        <f>ROUND($I$184*$H$184,2)</f>
        <v>0</v>
      </c>
    </row>
    <row r="185" spans="2:63" s="26" customFormat="1" ht="15.75" customHeight="1">
      <c r="B185" s="43"/>
      <c r="C185" s="163" t="s">
        <v>339</v>
      </c>
      <c r="D185" s="163" t="s">
        <v>110</v>
      </c>
      <c r="E185" s="164" t="s">
        <v>340</v>
      </c>
      <c r="F185" s="165" t="s">
        <v>341</v>
      </c>
      <c r="G185" s="166" t="s">
        <v>342</v>
      </c>
      <c r="H185" s="167">
        <v>10</v>
      </c>
      <c r="I185" s="168"/>
      <c r="J185" s="169">
        <f>ROUND($I$185*$H$185,2)</f>
        <v>0</v>
      </c>
      <c r="K185" s="170"/>
      <c r="L185" s="63"/>
      <c r="M185" s="171"/>
      <c r="N185" s="172" t="s">
        <v>41</v>
      </c>
      <c r="O185" s="173">
        <v>0</v>
      </c>
      <c r="P185" s="173">
        <f>$O$185*$H$185</f>
        <v>0</v>
      </c>
      <c r="Q185" s="173">
        <v>0</v>
      </c>
      <c r="R185" s="173">
        <f>$Q$185*$H$185</f>
        <v>0</v>
      </c>
      <c r="S185" s="173">
        <v>0</v>
      </c>
      <c r="T185" s="174">
        <f>$S$185*$H$185</f>
        <v>0</v>
      </c>
      <c r="AR185" s="26" t="s">
        <v>113</v>
      </c>
      <c r="AT185" s="26" t="s">
        <v>114</v>
      </c>
      <c r="AU185" s="26" t="s">
        <v>73</v>
      </c>
      <c r="AY185" s="26" t="s">
        <v>109</v>
      </c>
      <c r="BG185" s="175">
        <f>IF($N$185="zákl. přenesená",$J$185,0)</f>
        <v>0</v>
      </c>
      <c r="BJ185" s="26" t="s">
        <v>113</v>
      </c>
      <c r="BK185" s="175">
        <f>ROUND($I$185*$H$185,2)</f>
        <v>0</v>
      </c>
    </row>
    <row r="186" spans="2:63" s="26" customFormat="1" ht="15.75" customHeight="1">
      <c r="B186" s="43"/>
      <c r="C186" s="163" t="s">
        <v>343</v>
      </c>
      <c r="D186" s="163" t="s">
        <v>110</v>
      </c>
      <c r="E186" s="164" t="s">
        <v>344</v>
      </c>
      <c r="F186" s="165" t="s">
        <v>345</v>
      </c>
      <c r="G186" s="166" t="s">
        <v>342</v>
      </c>
      <c r="H186" s="167">
        <v>36</v>
      </c>
      <c r="I186" s="168"/>
      <c r="J186" s="169">
        <f>ROUND($I$186*$H$186,2)</f>
        <v>0</v>
      </c>
      <c r="K186" s="170"/>
      <c r="L186" s="63"/>
      <c r="M186" s="171"/>
      <c r="N186" s="172" t="s">
        <v>41</v>
      </c>
      <c r="O186" s="173">
        <v>0</v>
      </c>
      <c r="P186" s="173">
        <f>$O$186*$H$186</f>
        <v>0</v>
      </c>
      <c r="Q186" s="173">
        <v>0</v>
      </c>
      <c r="R186" s="173">
        <f>$Q$186*$H$186</f>
        <v>0</v>
      </c>
      <c r="S186" s="173">
        <v>0</v>
      </c>
      <c r="T186" s="174">
        <f>$S$186*$H$186</f>
        <v>0</v>
      </c>
      <c r="AR186" s="26" t="s">
        <v>113</v>
      </c>
      <c r="AT186" s="26" t="s">
        <v>114</v>
      </c>
      <c r="AU186" s="26" t="s">
        <v>73</v>
      </c>
      <c r="AY186" s="26" t="s">
        <v>109</v>
      </c>
      <c r="BG186" s="175">
        <f>IF($N$186="zákl. přenesená",$J$186,0)</f>
        <v>0</v>
      </c>
      <c r="BJ186" s="26" t="s">
        <v>113</v>
      </c>
      <c r="BK186" s="175">
        <f>ROUND($I$186*$H$186,2)</f>
        <v>0</v>
      </c>
    </row>
    <row r="187" spans="2:63" s="26" customFormat="1" ht="15.75" customHeight="1">
      <c r="B187" s="43"/>
      <c r="C187" s="176" t="s">
        <v>346</v>
      </c>
      <c r="D187" s="176" t="s">
        <v>115</v>
      </c>
      <c r="E187" s="177" t="s">
        <v>347</v>
      </c>
      <c r="F187" s="178" t="s">
        <v>348</v>
      </c>
      <c r="G187" s="179" t="s">
        <v>108</v>
      </c>
      <c r="H187" s="180">
        <v>1</v>
      </c>
      <c r="I187" s="181"/>
      <c r="J187" s="182">
        <f>ROUND($I$187*$H$187,2)</f>
        <v>0</v>
      </c>
      <c r="K187" s="183"/>
      <c r="L187" s="184"/>
      <c r="M187" s="185"/>
      <c r="N187" s="186" t="s">
        <v>41</v>
      </c>
      <c r="O187" s="44"/>
      <c r="P187" s="44"/>
      <c r="Q187" s="173">
        <v>0</v>
      </c>
      <c r="R187" s="173">
        <f>$Q$187*$H$187</f>
        <v>0</v>
      </c>
      <c r="S187" s="173">
        <v>0</v>
      </c>
      <c r="T187" s="174">
        <f>$S$187*$H$187</f>
        <v>0</v>
      </c>
      <c r="AR187" s="26" t="s">
        <v>136</v>
      </c>
      <c r="AT187" s="26" t="s">
        <v>110</v>
      </c>
      <c r="AU187" s="26" t="s">
        <v>73</v>
      </c>
      <c r="AY187" s="26" t="s">
        <v>109</v>
      </c>
      <c r="BG187" s="175">
        <f>IF($N$187="zákl. přenesená",$J$187,0)</f>
        <v>0</v>
      </c>
      <c r="BJ187" s="26" t="s">
        <v>113</v>
      </c>
      <c r="BK187" s="175">
        <f>ROUND($I$187*$H$187,2)</f>
        <v>0</v>
      </c>
    </row>
    <row r="188" spans="2:63" s="26" customFormat="1" ht="15.75" customHeight="1">
      <c r="B188" s="43"/>
      <c r="C188" s="176" t="s">
        <v>349</v>
      </c>
      <c r="D188" s="176" t="s">
        <v>115</v>
      </c>
      <c r="E188" s="177" t="s">
        <v>350</v>
      </c>
      <c r="F188" s="178" t="s">
        <v>351</v>
      </c>
      <c r="G188" s="179" t="s">
        <v>352</v>
      </c>
      <c r="H188" s="180">
        <v>900</v>
      </c>
      <c r="I188" s="181"/>
      <c r="J188" s="182">
        <f>ROUND($I$188*$H$188,2)</f>
        <v>0</v>
      </c>
      <c r="K188" s="183"/>
      <c r="L188" s="184"/>
      <c r="M188" s="185"/>
      <c r="N188" s="186" t="s">
        <v>41</v>
      </c>
      <c r="O188" s="44"/>
      <c r="P188" s="44"/>
      <c r="Q188" s="173">
        <v>1</v>
      </c>
      <c r="R188" s="173">
        <f>$Q$188*$H$188</f>
        <v>900</v>
      </c>
      <c r="S188" s="173">
        <v>0</v>
      </c>
      <c r="T188" s="174">
        <f>$S$188*$H$188</f>
        <v>0</v>
      </c>
      <c r="AR188" s="26" t="s">
        <v>353</v>
      </c>
      <c r="AT188" s="26" t="s">
        <v>110</v>
      </c>
      <c r="AU188" s="26" t="s">
        <v>73</v>
      </c>
      <c r="AY188" s="26" t="s">
        <v>109</v>
      </c>
      <c r="BG188" s="175">
        <f>IF($N$188="zákl. přenesená",$J$188,0)</f>
        <v>0</v>
      </c>
      <c r="BJ188" s="26" t="s">
        <v>113</v>
      </c>
      <c r="BK188" s="175">
        <f>ROUND($I$188*$H$188,2)</f>
        <v>0</v>
      </c>
    </row>
    <row r="189" spans="2:63" s="26" customFormat="1" ht="15.75" customHeight="1">
      <c r="B189" s="43"/>
      <c r="C189" s="176" t="s">
        <v>354</v>
      </c>
      <c r="D189" s="176" t="s">
        <v>115</v>
      </c>
      <c r="E189" s="177" t="s">
        <v>355</v>
      </c>
      <c r="F189" s="178" t="s">
        <v>356</v>
      </c>
      <c r="G189" s="179" t="s">
        <v>108</v>
      </c>
      <c r="H189" s="180">
        <v>33</v>
      </c>
      <c r="I189" s="181"/>
      <c r="J189" s="182">
        <f>ROUND($I$189*$H$189,2)</f>
        <v>0</v>
      </c>
      <c r="K189" s="183"/>
      <c r="L189" s="184"/>
      <c r="M189" s="185"/>
      <c r="N189" s="186" t="s">
        <v>41</v>
      </c>
      <c r="O189" s="44"/>
      <c r="P189" s="44"/>
      <c r="Q189" s="173">
        <v>0.05</v>
      </c>
      <c r="R189" s="173">
        <f>$Q$189*$H$189</f>
        <v>1.6500000000000001</v>
      </c>
      <c r="S189" s="173">
        <v>0</v>
      </c>
      <c r="T189" s="174">
        <f>$S$189*$H$189</f>
        <v>0</v>
      </c>
      <c r="AR189" s="26" t="s">
        <v>113</v>
      </c>
      <c r="AT189" s="26" t="s">
        <v>110</v>
      </c>
      <c r="AU189" s="26" t="s">
        <v>73</v>
      </c>
      <c r="AY189" s="26" t="s">
        <v>109</v>
      </c>
      <c r="BG189" s="175">
        <f>IF($N$189="zákl. přenesená",$J$189,0)</f>
        <v>0</v>
      </c>
      <c r="BJ189" s="26" t="s">
        <v>113</v>
      </c>
      <c r="BK189" s="175">
        <f>ROUND($I$189*$H$189,2)</f>
        <v>0</v>
      </c>
    </row>
    <row r="190" spans="2:47" s="26" customFormat="1" ht="16.5" customHeight="1">
      <c r="B190" s="43"/>
      <c r="C190" s="44"/>
      <c r="D190" s="44"/>
      <c r="E190" s="44"/>
      <c r="F190" s="196" t="s">
        <v>205</v>
      </c>
      <c r="G190" s="44"/>
      <c r="H190" s="44"/>
      <c r="J190" s="44"/>
      <c r="K190" s="44"/>
      <c r="L190" s="63"/>
      <c r="M190" s="76"/>
      <c r="N190" s="44"/>
      <c r="O190" s="44"/>
      <c r="P190" s="44"/>
      <c r="Q190" s="44"/>
      <c r="R190" s="44"/>
      <c r="S190" s="44"/>
      <c r="T190" s="77"/>
      <c r="AU190" s="26" t="s">
        <v>73</v>
      </c>
    </row>
    <row r="191" spans="2:63" s="26" customFormat="1" ht="15.75" customHeight="1">
      <c r="B191" s="43"/>
      <c r="C191" s="176" t="s">
        <v>357</v>
      </c>
      <c r="D191" s="176" t="s">
        <v>115</v>
      </c>
      <c r="E191" s="177" t="s">
        <v>358</v>
      </c>
      <c r="F191" s="178" t="s">
        <v>359</v>
      </c>
      <c r="G191" s="179" t="s">
        <v>108</v>
      </c>
      <c r="H191" s="180">
        <v>33</v>
      </c>
      <c r="I191" s="181"/>
      <c r="J191" s="182">
        <f>ROUND($I$191*$H$191,2)</f>
        <v>0</v>
      </c>
      <c r="K191" s="183"/>
      <c r="L191" s="184"/>
      <c r="M191" s="185"/>
      <c r="N191" s="186" t="s">
        <v>41</v>
      </c>
      <c r="O191" s="44"/>
      <c r="P191" s="44"/>
      <c r="Q191" s="173">
        <v>0.01</v>
      </c>
      <c r="R191" s="173">
        <f>$Q$191*$H$191</f>
        <v>0.33</v>
      </c>
      <c r="S191" s="173">
        <v>0</v>
      </c>
      <c r="T191" s="174">
        <f>$S$191*$H$191</f>
        <v>0</v>
      </c>
      <c r="AR191" s="26" t="s">
        <v>113</v>
      </c>
      <c r="AT191" s="26" t="s">
        <v>110</v>
      </c>
      <c r="AU191" s="26" t="s">
        <v>73</v>
      </c>
      <c r="AY191" s="26" t="s">
        <v>109</v>
      </c>
      <c r="BG191" s="175">
        <f>IF($N$191="zákl. přenesená",$J$191,0)</f>
        <v>0</v>
      </c>
      <c r="BJ191" s="26" t="s">
        <v>113</v>
      </c>
      <c r="BK191" s="175">
        <f>ROUND($I$191*$H$191,2)</f>
        <v>0</v>
      </c>
    </row>
    <row r="192" spans="2:47" s="26" customFormat="1" ht="16.5" customHeight="1">
      <c r="B192" s="43"/>
      <c r="C192" s="44"/>
      <c r="D192" s="44"/>
      <c r="E192" s="44"/>
      <c r="F192" s="196" t="s">
        <v>210</v>
      </c>
      <c r="G192" s="44"/>
      <c r="H192" s="44"/>
      <c r="J192" s="44"/>
      <c r="K192" s="44"/>
      <c r="L192" s="63"/>
      <c r="M192" s="76"/>
      <c r="N192" s="44"/>
      <c r="O192" s="44"/>
      <c r="P192" s="44"/>
      <c r="Q192" s="44"/>
      <c r="R192" s="44"/>
      <c r="S192" s="44"/>
      <c r="T192" s="77"/>
      <c r="AU192" s="26" t="s">
        <v>73</v>
      </c>
    </row>
    <row r="193" spans="2:63" s="26" customFormat="1" ht="15.75" customHeight="1">
      <c r="B193" s="43"/>
      <c r="C193" s="176" t="s">
        <v>360</v>
      </c>
      <c r="D193" s="176" t="s">
        <v>115</v>
      </c>
      <c r="E193" s="177" t="s">
        <v>361</v>
      </c>
      <c r="F193" s="178" t="s">
        <v>362</v>
      </c>
      <c r="G193" s="179" t="s">
        <v>108</v>
      </c>
      <c r="H193" s="180">
        <v>33</v>
      </c>
      <c r="I193" s="181"/>
      <c r="J193" s="182">
        <f>ROUND($I$193*$H$193,2)</f>
        <v>0</v>
      </c>
      <c r="K193" s="183"/>
      <c r="L193" s="184"/>
      <c r="M193" s="185"/>
      <c r="N193" s="186" t="s">
        <v>41</v>
      </c>
      <c r="O193" s="44"/>
      <c r="P193" s="44"/>
      <c r="Q193" s="173">
        <v>0.002</v>
      </c>
      <c r="R193" s="173">
        <f>$Q$193*$H$193</f>
        <v>0.066</v>
      </c>
      <c r="S193" s="173">
        <v>0</v>
      </c>
      <c r="T193" s="174">
        <f>$S$193*$H$193</f>
        <v>0</v>
      </c>
      <c r="AR193" s="26" t="s">
        <v>113</v>
      </c>
      <c r="AT193" s="26" t="s">
        <v>110</v>
      </c>
      <c r="AU193" s="26" t="s">
        <v>73</v>
      </c>
      <c r="AY193" s="26" t="s">
        <v>109</v>
      </c>
      <c r="BG193" s="175">
        <f>IF($N$193="zákl. přenesená",$J$193,0)</f>
        <v>0</v>
      </c>
      <c r="BJ193" s="26" t="s">
        <v>113</v>
      </c>
      <c r="BK193" s="175">
        <f>ROUND($I$193*$H$193,2)</f>
        <v>0</v>
      </c>
    </row>
    <row r="194" spans="2:47" s="26" customFormat="1" ht="16.5" customHeight="1">
      <c r="B194" s="43"/>
      <c r="C194" s="44"/>
      <c r="D194" s="44"/>
      <c r="E194" s="44"/>
      <c r="F194" s="196" t="s">
        <v>363</v>
      </c>
      <c r="G194" s="44"/>
      <c r="H194" s="44"/>
      <c r="J194" s="44"/>
      <c r="K194" s="44"/>
      <c r="L194" s="63"/>
      <c r="M194" s="76"/>
      <c r="N194" s="44"/>
      <c r="O194" s="44"/>
      <c r="P194" s="44"/>
      <c r="Q194" s="44"/>
      <c r="R194" s="44"/>
      <c r="S194" s="44"/>
      <c r="T194" s="77"/>
      <c r="AU194" s="26" t="s">
        <v>73</v>
      </c>
    </row>
    <row r="195" spans="2:63" s="26" customFormat="1" ht="15.75" customHeight="1">
      <c r="B195" s="43"/>
      <c r="C195" s="176" t="s">
        <v>364</v>
      </c>
      <c r="D195" s="176" t="s">
        <v>115</v>
      </c>
      <c r="E195" s="177" t="s">
        <v>365</v>
      </c>
      <c r="F195" s="178" t="s">
        <v>366</v>
      </c>
      <c r="G195" s="179" t="s">
        <v>108</v>
      </c>
      <c r="H195" s="180">
        <v>33</v>
      </c>
      <c r="I195" s="181"/>
      <c r="J195" s="182">
        <f>ROUND($I$195*$H$195,2)</f>
        <v>0</v>
      </c>
      <c r="K195" s="183"/>
      <c r="L195" s="184"/>
      <c r="M195" s="185"/>
      <c r="N195" s="186" t="s">
        <v>41</v>
      </c>
      <c r="O195" s="44"/>
      <c r="P195" s="44"/>
      <c r="Q195" s="173">
        <v>0.2</v>
      </c>
      <c r="R195" s="173">
        <f>$Q$195*$H$195</f>
        <v>6.6000000000000005</v>
      </c>
      <c r="S195" s="173">
        <v>0</v>
      </c>
      <c r="T195" s="174">
        <f>$S$195*$H$195</f>
        <v>0</v>
      </c>
      <c r="AR195" s="26" t="s">
        <v>113</v>
      </c>
      <c r="AT195" s="26" t="s">
        <v>110</v>
      </c>
      <c r="AU195" s="26" t="s">
        <v>73</v>
      </c>
      <c r="AY195" s="26" t="s">
        <v>109</v>
      </c>
      <c r="BG195" s="175">
        <f>IF($N$195="zákl. přenesená",$J$195,0)</f>
        <v>0</v>
      </c>
      <c r="BJ195" s="26" t="s">
        <v>113</v>
      </c>
      <c r="BK195" s="175">
        <f>ROUND($I$195*$H$195,2)</f>
        <v>0</v>
      </c>
    </row>
    <row r="196" spans="2:47" s="26" customFormat="1" ht="16.5" customHeight="1">
      <c r="B196" s="43"/>
      <c r="C196" s="44"/>
      <c r="D196" s="44"/>
      <c r="E196" s="44"/>
      <c r="F196" s="196" t="s">
        <v>367</v>
      </c>
      <c r="G196" s="44"/>
      <c r="H196" s="44"/>
      <c r="J196" s="44"/>
      <c r="K196" s="44"/>
      <c r="L196" s="63"/>
      <c r="M196" s="76"/>
      <c r="N196" s="44"/>
      <c r="O196" s="44"/>
      <c r="P196" s="44"/>
      <c r="Q196" s="44"/>
      <c r="R196" s="44"/>
      <c r="S196" s="44"/>
      <c r="T196" s="77"/>
      <c r="AU196" s="26" t="s">
        <v>73</v>
      </c>
    </row>
    <row r="197" spans="2:63" s="26" customFormat="1" ht="15.75" customHeight="1">
      <c r="B197" s="43"/>
      <c r="C197" s="176" t="s">
        <v>368</v>
      </c>
      <c r="D197" s="176" t="s">
        <v>115</v>
      </c>
      <c r="E197" s="177" t="s">
        <v>369</v>
      </c>
      <c r="F197" s="178" t="s">
        <v>370</v>
      </c>
      <c r="G197" s="179" t="s">
        <v>108</v>
      </c>
      <c r="H197" s="180">
        <v>23</v>
      </c>
      <c r="I197" s="181"/>
      <c r="J197" s="182">
        <f>ROUND($I$197*$H$197,2)</f>
        <v>0</v>
      </c>
      <c r="K197" s="183"/>
      <c r="L197" s="184"/>
      <c r="M197" s="185"/>
      <c r="N197" s="186" t="s">
        <v>41</v>
      </c>
      <c r="O197" s="44"/>
      <c r="P197" s="44"/>
      <c r="Q197" s="173">
        <v>0.22</v>
      </c>
      <c r="R197" s="173">
        <f>$Q$197*$H$197</f>
        <v>5.06</v>
      </c>
      <c r="S197" s="173">
        <v>0</v>
      </c>
      <c r="T197" s="174">
        <f>$S$197*$H$197</f>
        <v>0</v>
      </c>
      <c r="AR197" s="26" t="s">
        <v>113</v>
      </c>
      <c r="AT197" s="26" t="s">
        <v>110</v>
      </c>
      <c r="AU197" s="26" t="s">
        <v>73</v>
      </c>
      <c r="AY197" s="26" t="s">
        <v>109</v>
      </c>
      <c r="BG197" s="175">
        <f>IF($N$197="zákl. přenesená",$J$197,0)</f>
        <v>0</v>
      </c>
      <c r="BJ197" s="26" t="s">
        <v>113</v>
      </c>
      <c r="BK197" s="175">
        <f>ROUND($I$197*$H$197,2)</f>
        <v>0</v>
      </c>
    </row>
    <row r="198" spans="2:47" s="26" customFormat="1" ht="16.5" customHeight="1">
      <c r="B198" s="43"/>
      <c r="C198" s="44"/>
      <c r="D198" s="44"/>
      <c r="E198" s="44"/>
      <c r="F198" s="196" t="s">
        <v>371</v>
      </c>
      <c r="G198" s="44"/>
      <c r="H198" s="44"/>
      <c r="J198" s="44"/>
      <c r="K198" s="44"/>
      <c r="L198" s="63"/>
      <c r="M198" s="76"/>
      <c r="N198" s="44"/>
      <c r="O198" s="44"/>
      <c r="P198" s="44"/>
      <c r="Q198" s="44"/>
      <c r="R198" s="44"/>
      <c r="S198" s="44"/>
      <c r="T198" s="77"/>
      <c r="AU198" s="26" t="s">
        <v>73</v>
      </c>
    </row>
    <row r="199" spans="2:63" s="26" customFormat="1" ht="15.75" customHeight="1">
      <c r="B199" s="43"/>
      <c r="C199" s="176" t="s">
        <v>372</v>
      </c>
      <c r="D199" s="176" t="s">
        <v>115</v>
      </c>
      <c r="E199" s="177" t="s">
        <v>373</v>
      </c>
      <c r="F199" s="178" t="s">
        <v>374</v>
      </c>
      <c r="G199" s="179" t="s">
        <v>108</v>
      </c>
      <c r="H199" s="180">
        <v>27</v>
      </c>
      <c r="I199" s="181"/>
      <c r="J199" s="182">
        <f>ROUND($I$199*$H$199,2)</f>
        <v>0</v>
      </c>
      <c r="K199" s="183"/>
      <c r="L199" s="184"/>
      <c r="M199" s="185"/>
      <c r="N199" s="186" t="s">
        <v>41</v>
      </c>
      <c r="O199" s="44"/>
      <c r="P199" s="44"/>
      <c r="Q199" s="173">
        <v>0.22</v>
      </c>
      <c r="R199" s="173">
        <f>$Q$199*$H$199</f>
        <v>5.94</v>
      </c>
      <c r="S199" s="173">
        <v>0</v>
      </c>
      <c r="T199" s="174">
        <f>$S$199*$H$199</f>
        <v>0</v>
      </c>
      <c r="AR199" s="26" t="s">
        <v>113</v>
      </c>
      <c r="AT199" s="26" t="s">
        <v>110</v>
      </c>
      <c r="AU199" s="26" t="s">
        <v>73</v>
      </c>
      <c r="AY199" s="26" t="s">
        <v>109</v>
      </c>
      <c r="BG199" s="175">
        <f>IF($N$199="zákl. přenesená",$J$199,0)</f>
        <v>0</v>
      </c>
      <c r="BJ199" s="26" t="s">
        <v>113</v>
      </c>
      <c r="BK199" s="175">
        <f>ROUND($I$199*$H$199,2)</f>
        <v>0</v>
      </c>
    </row>
    <row r="200" spans="2:47" s="26" customFormat="1" ht="16.5" customHeight="1">
      <c r="B200" s="43"/>
      <c r="C200" s="44"/>
      <c r="D200" s="44"/>
      <c r="E200" s="44"/>
      <c r="F200" s="196" t="s">
        <v>375</v>
      </c>
      <c r="G200" s="44"/>
      <c r="H200" s="44"/>
      <c r="J200" s="44"/>
      <c r="K200" s="44"/>
      <c r="L200" s="63"/>
      <c r="M200" s="76"/>
      <c r="N200" s="44"/>
      <c r="O200" s="44"/>
      <c r="P200" s="44"/>
      <c r="Q200" s="44"/>
      <c r="R200" s="44"/>
      <c r="S200" s="44"/>
      <c r="T200" s="77"/>
      <c r="AU200" s="26" t="s">
        <v>73</v>
      </c>
    </row>
    <row r="201" spans="2:63" s="26" customFormat="1" ht="15.75" customHeight="1">
      <c r="B201" s="43"/>
      <c r="C201" s="163" t="s">
        <v>376</v>
      </c>
      <c r="D201" s="163" t="s">
        <v>110</v>
      </c>
      <c r="E201" s="164" t="s">
        <v>377</v>
      </c>
      <c r="F201" s="165" t="s">
        <v>378</v>
      </c>
      <c r="G201" s="166" t="s">
        <v>379</v>
      </c>
      <c r="H201" s="167">
        <v>1</v>
      </c>
      <c r="I201" s="168"/>
      <c r="J201" s="169">
        <f>ROUND($I$201*$H$201,2)</f>
        <v>0</v>
      </c>
      <c r="K201" s="170"/>
      <c r="L201" s="63"/>
      <c r="M201" s="171"/>
      <c r="N201" s="172" t="s">
        <v>41</v>
      </c>
      <c r="O201" s="173">
        <v>0.967</v>
      </c>
      <c r="P201" s="173">
        <f>$O$201*$H$201</f>
        <v>0.967</v>
      </c>
      <c r="Q201" s="173">
        <v>0</v>
      </c>
      <c r="R201" s="173">
        <f>$Q$201*$H$201</f>
        <v>0</v>
      </c>
      <c r="S201" s="173">
        <v>0</v>
      </c>
      <c r="T201" s="174">
        <f>$S$201*$H$201</f>
        <v>0</v>
      </c>
      <c r="AR201" s="26" t="s">
        <v>113</v>
      </c>
      <c r="AT201" s="26" t="s">
        <v>114</v>
      </c>
      <c r="AU201" s="26" t="s">
        <v>73</v>
      </c>
      <c r="AY201" s="26" t="s">
        <v>109</v>
      </c>
      <c r="BG201" s="175">
        <f>IF($N$201="zákl. přenesená",$J$201,0)</f>
        <v>0</v>
      </c>
      <c r="BJ201" s="26" t="s">
        <v>113</v>
      </c>
      <c r="BK201" s="175">
        <f>ROUND($I$201*$H$201,2)</f>
        <v>0</v>
      </c>
    </row>
    <row r="202" spans="2:63" s="26" customFormat="1" ht="15.75" customHeight="1">
      <c r="B202" s="43"/>
      <c r="C202" s="176" t="s">
        <v>380</v>
      </c>
      <c r="D202" s="176" t="s">
        <v>115</v>
      </c>
      <c r="E202" s="177" t="s">
        <v>381</v>
      </c>
      <c r="F202" s="178" t="s">
        <v>382</v>
      </c>
      <c r="G202" s="179" t="s">
        <v>108</v>
      </c>
      <c r="H202" s="180">
        <v>3</v>
      </c>
      <c r="I202" s="181"/>
      <c r="J202" s="182">
        <f>ROUND($I$202*$H$202,2)</f>
        <v>0</v>
      </c>
      <c r="K202" s="183"/>
      <c r="L202" s="184"/>
      <c r="M202" s="185"/>
      <c r="N202" s="186" t="s">
        <v>41</v>
      </c>
      <c r="O202" s="44"/>
      <c r="P202" s="44"/>
      <c r="Q202" s="173">
        <v>0.29</v>
      </c>
      <c r="R202" s="173">
        <f>$Q$202*$H$202</f>
        <v>0.8699999999999999</v>
      </c>
      <c r="S202" s="173">
        <v>0</v>
      </c>
      <c r="T202" s="174">
        <f>$S$202*$H$202</f>
        <v>0</v>
      </c>
      <c r="AR202" s="26" t="s">
        <v>113</v>
      </c>
      <c r="AT202" s="26" t="s">
        <v>110</v>
      </c>
      <c r="AU202" s="26" t="s">
        <v>73</v>
      </c>
      <c r="AY202" s="26" t="s">
        <v>109</v>
      </c>
      <c r="BG202" s="175">
        <f>IF($N$202="zákl. přenesená",$J$202,0)</f>
        <v>0</v>
      </c>
      <c r="BJ202" s="26" t="s">
        <v>113</v>
      </c>
      <c r="BK202" s="175">
        <f>ROUND($I$202*$H$202,2)</f>
        <v>0</v>
      </c>
    </row>
    <row r="203" spans="2:51" s="26" customFormat="1" ht="15.75" customHeight="1">
      <c r="B203" s="187"/>
      <c r="C203" s="188"/>
      <c r="D203" s="189" t="s">
        <v>118</v>
      </c>
      <c r="E203" s="188"/>
      <c r="F203" s="190" t="s">
        <v>383</v>
      </c>
      <c r="G203" s="188"/>
      <c r="H203" s="191">
        <v>3</v>
      </c>
      <c r="J203" s="188"/>
      <c r="K203" s="188"/>
      <c r="L203" s="192"/>
      <c r="M203" s="193"/>
      <c r="N203" s="188"/>
      <c r="O203" s="188"/>
      <c r="P203" s="188"/>
      <c r="Q203" s="188"/>
      <c r="R203" s="188"/>
      <c r="S203" s="188"/>
      <c r="T203" s="194"/>
      <c r="AT203" s="195" t="s">
        <v>118</v>
      </c>
      <c r="AU203" s="195" t="s">
        <v>73</v>
      </c>
      <c r="AV203" s="195" t="s">
        <v>75</v>
      </c>
      <c r="AW203" s="195" t="s">
        <v>66</v>
      </c>
      <c r="AX203" s="195" t="s">
        <v>73</v>
      </c>
      <c r="AY203" s="195" t="s">
        <v>109</v>
      </c>
    </row>
    <row r="204" spans="2:63" s="26" customFormat="1" ht="15.75" customHeight="1">
      <c r="B204" s="43"/>
      <c r="C204" s="176" t="s">
        <v>384</v>
      </c>
      <c r="D204" s="176" t="s">
        <v>115</v>
      </c>
      <c r="E204" s="177" t="s">
        <v>385</v>
      </c>
      <c r="F204" s="178" t="s">
        <v>386</v>
      </c>
      <c r="G204" s="179" t="s">
        <v>108</v>
      </c>
      <c r="H204" s="180">
        <v>3</v>
      </c>
      <c r="I204" s="181"/>
      <c r="J204" s="182">
        <f>ROUND($I$204*$H$204,2)</f>
        <v>0</v>
      </c>
      <c r="K204" s="183"/>
      <c r="L204" s="184"/>
      <c r="M204" s="185"/>
      <c r="N204" s="186" t="s">
        <v>41</v>
      </c>
      <c r="O204" s="44"/>
      <c r="P204" s="44"/>
      <c r="Q204" s="173">
        <v>0.08</v>
      </c>
      <c r="R204" s="173">
        <f>$Q$204*$H$204</f>
        <v>0.24</v>
      </c>
      <c r="S204" s="173">
        <v>0</v>
      </c>
      <c r="T204" s="174">
        <f>$S$204*$H$204</f>
        <v>0</v>
      </c>
      <c r="AR204" s="26" t="s">
        <v>113</v>
      </c>
      <c r="AT204" s="26" t="s">
        <v>110</v>
      </c>
      <c r="AU204" s="26" t="s">
        <v>73</v>
      </c>
      <c r="AY204" s="26" t="s">
        <v>109</v>
      </c>
      <c r="BG204" s="175">
        <f>IF($N$204="zákl. přenesená",$J$204,0)</f>
        <v>0</v>
      </c>
      <c r="BJ204" s="26" t="s">
        <v>113</v>
      </c>
      <c r="BK204" s="175">
        <f>ROUND($I$204*$H$204,2)</f>
        <v>0</v>
      </c>
    </row>
    <row r="205" spans="2:51" s="26" customFormat="1" ht="15.75" customHeight="1">
      <c r="B205" s="187"/>
      <c r="C205" s="188"/>
      <c r="D205" s="189" t="s">
        <v>118</v>
      </c>
      <c r="E205" s="188"/>
      <c r="F205" s="190" t="s">
        <v>383</v>
      </c>
      <c r="G205" s="188"/>
      <c r="H205" s="191">
        <v>3</v>
      </c>
      <c r="J205" s="188"/>
      <c r="K205" s="188"/>
      <c r="L205" s="192"/>
      <c r="M205" s="193"/>
      <c r="N205" s="188"/>
      <c r="O205" s="188"/>
      <c r="P205" s="188"/>
      <c r="Q205" s="188"/>
      <c r="R205" s="188"/>
      <c r="S205" s="188"/>
      <c r="T205" s="194"/>
      <c r="AT205" s="195" t="s">
        <v>118</v>
      </c>
      <c r="AU205" s="195" t="s">
        <v>73</v>
      </c>
      <c r="AV205" s="195" t="s">
        <v>75</v>
      </c>
      <c r="AW205" s="195" t="s">
        <v>66</v>
      </c>
      <c r="AX205" s="195" t="s">
        <v>73</v>
      </c>
      <c r="AY205" s="195" t="s">
        <v>109</v>
      </c>
    </row>
    <row r="206" spans="2:63" s="26" customFormat="1" ht="15.75" customHeight="1">
      <c r="B206" s="43"/>
      <c r="C206" s="163" t="s">
        <v>387</v>
      </c>
      <c r="D206" s="163" t="s">
        <v>110</v>
      </c>
      <c r="E206" s="164" t="s">
        <v>388</v>
      </c>
      <c r="F206" s="165" t="s">
        <v>389</v>
      </c>
      <c r="G206" s="166" t="s">
        <v>379</v>
      </c>
      <c r="H206" s="167">
        <v>3</v>
      </c>
      <c r="I206" s="168"/>
      <c r="J206" s="169">
        <f>ROUND($I$206*$H$206,2)</f>
        <v>0</v>
      </c>
      <c r="K206" s="170"/>
      <c r="L206" s="63"/>
      <c r="M206" s="171"/>
      <c r="N206" s="172" t="s">
        <v>41</v>
      </c>
      <c r="O206" s="173">
        <v>0.967</v>
      </c>
      <c r="P206" s="173">
        <f>$O$206*$H$206</f>
        <v>2.901</v>
      </c>
      <c r="Q206" s="173">
        <v>0</v>
      </c>
      <c r="R206" s="173">
        <f>$Q$206*$H$206</f>
        <v>0</v>
      </c>
      <c r="S206" s="173">
        <v>0</v>
      </c>
      <c r="T206" s="174">
        <f>$S$206*$H$206</f>
        <v>0</v>
      </c>
      <c r="AR206" s="26" t="s">
        <v>113</v>
      </c>
      <c r="AT206" s="26" t="s">
        <v>114</v>
      </c>
      <c r="AU206" s="26" t="s">
        <v>73</v>
      </c>
      <c r="AY206" s="26" t="s">
        <v>109</v>
      </c>
      <c r="BG206" s="175">
        <f>IF($N$206="zákl. přenesená",$J$206,0)</f>
        <v>0</v>
      </c>
      <c r="BJ206" s="26" t="s">
        <v>113</v>
      </c>
      <c r="BK206" s="175">
        <f>ROUND($I$206*$H$206,2)</f>
        <v>0</v>
      </c>
    </row>
    <row r="207" spans="2:63" s="26" customFormat="1" ht="15.75" customHeight="1">
      <c r="B207" s="43"/>
      <c r="C207" s="176" t="s">
        <v>390</v>
      </c>
      <c r="D207" s="176" t="s">
        <v>115</v>
      </c>
      <c r="E207" s="177" t="s">
        <v>391</v>
      </c>
      <c r="F207" s="178" t="s">
        <v>392</v>
      </c>
      <c r="G207" s="179" t="s">
        <v>108</v>
      </c>
      <c r="H207" s="180">
        <v>9</v>
      </c>
      <c r="I207" s="181"/>
      <c r="J207" s="182">
        <f>ROUND($I$207*$H$207,2)</f>
        <v>0</v>
      </c>
      <c r="K207" s="183"/>
      <c r="L207" s="184"/>
      <c r="M207" s="185"/>
      <c r="N207" s="186" t="s">
        <v>41</v>
      </c>
      <c r="O207" s="44"/>
      <c r="P207" s="44"/>
      <c r="Q207" s="173">
        <v>0.35</v>
      </c>
      <c r="R207" s="173">
        <f>$Q$207*$H$207</f>
        <v>3.15</v>
      </c>
      <c r="S207" s="173">
        <v>0</v>
      </c>
      <c r="T207" s="174">
        <f>$S$207*$H$207</f>
        <v>0</v>
      </c>
      <c r="AR207" s="26" t="s">
        <v>113</v>
      </c>
      <c r="AT207" s="26" t="s">
        <v>110</v>
      </c>
      <c r="AU207" s="26" t="s">
        <v>73</v>
      </c>
      <c r="AY207" s="26" t="s">
        <v>109</v>
      </c>
      <c r="BG207" s="175">
        <f>IF($N$207="zákl. přenesená",$J$207,0)</f>
        <v>0</v>
      </c>
      <c r="BJ207" s="26" t="s">
        <v>113</v>
      </c>
      <c r="BK207" s="175">
        <f>ROUND($I$207*$H$207,2)</f>
        <v>0</v>
      </c>
    </row>
    <row r="208" spans="2:51" s="26" customFormat="1" ht="15.75" customHeight="1">
      <c r="B208" s="187"/>
      <c r="C208" s="188"/>
      <c r="D208" s="189" t="s">
        <v>118</v>
      </c>
      <c r="E208" s="188"/>
      <c r="F208" s="190" t="s">
        <v>393</v>
      </c>
      <c r="G208" s="188"/>
      <c r="H208" s="191">
        <v>9</v>
      </c>
      <c r="J208" s="188"/>
      <c r="K208" s="188"/>
      <c r="L208" s="192"/>
      <c r="M208" s="193"/>
      <c r="N208" s="188"/>
      <c r="O208" s="188"/>
      <c r="P208" s="188"/>
      <c r="Q208" s="188"/>
      <c r="R208" s="188"/>
      <c r="S208" s="188"/>
      <c r="T208" s="194"/>
      <c r="AT208" s="195" t="s">
        <v>118</v>
      </c>
      <c r="AU208" s="195" t="s">
        <v>73</v>
      </c>
      <c r="AV208" s="195" t="s">
        <v>75</v>
      </c>
      <c r="AW208" s="195" t="s">
        <v>66</v>
      </c>
      <c r="AX208" s="195" t="s">
        <v>73</v>
      </c>
      <c r="AY208" s="195" t="s">
        <v>109</v>
      </c>
    </row>
    <row r="209" spans="2:63" s="26" customFormat="1" ht="15.75" customHeight="1">
      <c r="B209" s="43"/>
      <c r="C209" s="176" t="s">
        <v>394</v>
      </c>
      <c r="D209" s="176" t="s">
        <v>115</v>
      </c>
      <c r="E209" s="177" t="s">
        <v>385</v>
      </c>
      <c r="F209" s="178" t="s">
        <v>386</v>
      </c>
      <c r="G209" s="179" t="s">
        <v>108</v>
      </c>
      <c r="H209" s="180">
        <v>9</v>
      </c>
      <c r="I209" s="181"/>
      <c r="J209" s="182">
        <f>ROUND($I$209*$H$209,2)</f>
        <v>0</v>
      </c>
      <c r="K209" s="183"/>
      <c r="L209" s="184"/>
      <c r="M209" s="185"/>
      <c r="N209" s="186" t="s">
        <v>41</v>
      </c>
      <c r="O209" s="44"/>
      <c r="P209" s="44"/>
      <c r="Q209" s="173">
        <v>0.08</v>
      </c>
      <c r="R209" s="173">
        <f>$Q$209*$H$209</f>
        <v>0.72</v>
      </c>
      <c r="S209" s="173">
        <v>0</v>
      </c>
      <c r="T209" s="174">
        <f>$S$209*$H$209</f>
        <v>0</v>
      </c>
      <c r="AR209" s="26" t="s">
        <v>113</v>
      </c>
      <c r="AT209" s="26" t="s">
        <v>110</v>
      </c>
      <c r="AU209" s="26" t="s">
        <v>73</v>
      </c>
      <c r="AY209" s="26" t="s">
        <v>109</v>
      </c>
      <c r="BG209" s="175">
        <f>IF($N$209="zákl. přenesená",$J$209,0)</f>
        <v>0</v>
      </c>
      <c r="BJ209" s="26" t="s">
        <v>113</v>
      </c>
      <c r="BK209" s="175">
        <f>ROUND($I$209*$H$209,2)</f>
        <v>0</v>
      </c>
    </row>
    <row r="210" spans="2:51" s="26" customFormat="1" ht="15.75" customHeight="1">
      <c r="B210" s="187"/>
      <c r="C210" s="188"/>
      <c r="D210" s="189" t="s">
        <v>118</v>
      </c>
      <c r="E210" s="188"/>
      <c r="F210" s="190" t="s">
        <v>393</v>
      </c>
      <c r="G210" s="188"/>
      <c r="H210" s="191">
        <v>9</v>
      </c>
      <c r="J210" s="188"/>
      <c r="K210" s="188"/>
      <c r="L210" s="192"/>
      <c r="M210" s="193"/>
      <c r="N210" s="188"/>
      <c r="O210" s="188"/>
      <c r="P210" s="188"/>
      <c r="Q210" s="188"/>
      <c r="R210" s="188"/>
      <c r="S210" s="188"/>
      <c r="T210" s="194"/>
      <c r="AT210" s="195" t="s">
        <v>118</v>
      </c>
      <c r="AU210" s="195" t="s">
        <v>73</v>
      </c>
      <c r="AV210" s="195" t="s">
        <v>75</v>
      </c>
      <c r="AW210" s="195" t="s">
        <v>66</v>
      </c>
      <c r="AX210" s="195" t="s">
        <v>73</v>
      </c>
      <c r="AY210" s="195" t="s">
        <v>109</v>
      </c>
    </row>
    <row r="211" spans="2:63" s="26" customFormat="1" ht="15.75" customHeight="1">
      <c r="B211" s="43"/>
      <c r="C211" s="163" t="s">
        <v>395</v>
      </c>
      <c r="D211" s="163" t="s">
        <v>110</v>
      </c>
      <c r="E211" s="164" t="s">
        <v>396</v>
      </c>
      <c r="F211" s="165" t="s">
        <v>397</v>
      </c>
      <c r="G211" s="166" t="s">
        <v>108</v>
      </c>
      <c r="H211" s="167">
        <v>3</v>
      </c>
      <c r="I211" s="168"/>
      <c r="J211" s="169">
        <f>ROUND($I$211*$H$211,2)</f>
        <v>0</v>
      </c>
      <c r="K211" s="170"/>
      <c r="L211" s="63"/>
      <c r="M211" s="171"/>
      <c r="N211" s="172" t="s">
        <v>41</v>
      </c>
      <c r="O211" s="173">
        <v>0.273</v>
      </c>
      <c r="P211" s="173">
        <f>$O$211*$H$211</f>
        <v>0.8190000000000001</v>
      </c>
      <c r="Q211" s="173">
        <v>0</v>
      </c>
      <c r="R211" s="173">
        <f>$Q$211*$H$211</f>
        <v>0</v>
      </c>
      <c r="S211" s="173">
        <v>0</v>
      </c>
      <c r="T211" s="174">
        <f>$S$211*$H$211</f>
        <v>0</v>
      </c>
      <c r="AR211" s="26" t="s">
        <v>113</v>
      </c>
      <c r="AT211" s="26" t="s">
        <v>114</v>
      </c>
      <c r="AU211" s="26" t="s">
        <v>73</v>
      </c>
      <c r="AY211" s="26" t="s">
        <v>109</v>
      </c>
      <c r="BG211" s="175">
        <f>IF($N$211="zákl. přenesená",$J$211,0)</f>
        <v>0</v>
      </c>
      <c r="BJ211" s="26" t="s">
        <v>113</v>
      </c>
      <c r="BK211" s="175">
        <f>ROUND($I$211*$H$211,2)</f>
        <v>0</v>
      </c>
    </row>
    <row r="212" spans="2:63" s="26" customFormat="1" ht="15.75" customHeight="1">
      <c r="B212" s="43"/>
      <c r="C212" s="176" t="s">
        <v>398</v>
      </c>
      <c r="D212" s="176" t="s">
        <v>115</v>
      </c>
      <c r="E212" s="177" t="s">
        <v>399</v>
      </c>
      <c r="F212" s="178" t="s">
        <v>400</v>
      </c>
      <c r="G212" s="179" t="s">
        <v>108</v>
      </c>
      <c r="H212" s="180">
        <v>3</v>
      </c>
      <c r="I212" s="181"/>
      <c r="J212" s="182">
        <f>ROUND($I$212*$H$212,2)</f>
        <v>0</v>
      </c>
      <c r="K212" s="183"/>
      <c r="L212" s="184"/>
      <c r="M212" s="185"/>
      <c r="N212" s="186" t="s">
        <v>41</v>
      </c>
      <c r="O212" s="44"/>
      <c r="P212" s="44"/>
      <c r="Q212" s="173">
        <v>0.046</v>
      </c>
      <c r="R212" s="173">
        <f>$Q$212*$H$212</f>
        <v>0.138</v>
      </c>
      <c r="S212" s="173">
        <v>0</v>
      </c>
      <c r="T212" s="174">
        <f>$S$212*$H$212</f>
        <v>0</v>
      </c>
      <c r="AR212" s="26" t="s">
        <v>113</v>
      </c>
      <c r="AT212" s="26" t="s">
        <v>110</v>
      </c>
      <c r="AU212" s="26" t="s">
        <v>73</v>
      </c>
      <c r="AY212" s="26" t="s">
        <v>109</v>
      </c>
      <c r="BG212" s="175">
        <f>IF($N$212="zákl. přenesená",$J$212,0)</f>
        <v>0</v>
      </c>
      <c r="BJ212" s="26" t="s">
        <v>113</v>
      </c>
      <c r="BK212" s="175">
        <f>ROUND($I$212*$H$212,2)</f>
        <v>0</v>
      </c>
    </row>
    <row r="213" spans="2:63" s="26" customFormat="1" ht="15.75" customHeight="1">
      <c r="B213" s="43"/>
      <c r="C213" s="163" t="s">
        <v>401</v>
      </c>
      <c r="D213" s="163" t="s">
        <v>110</v>
      </c>
      <c r="E213" s="164" t="s">
        <v>402</v>
      </c>
      <c r="F213" s="165" t="s">
        <v>403</v>
      </c>
      <c r="G213" s="166" t="s">
        <v>110</v>
      </c>
      <c r="H213" s="167">
        <v>24</v>
      </c>
      <c r="I213" s="168"/>
      <c r="J213" s="169">
        <f>ROUND($I$213*$H$213,2)</f>
        <v>0</v>
      </c>
      <c r="K213" s="170"/>
      <c r="L213" s="63"/>
      <c r="M213" s="171"/>
      <c r="N213" s="172" t="s">
        <v>41</v>
      </c>
      <c r="O213" s="173">
        <v>0.084</v>
      </c>
      <c r="P213" s="173">
        <f>$O$213*$H$213</f>
        <v>2.016</v>
      </c>
      <c r="Q213" s="173">
        <v>0</v>
      </c>
      <c r="R213" s="173">
        <f>$Q$213*$H$213</f>
        <v>0</v>
      </c>
      <c r="S213" s="173">
        <v>0</v>
      </c>
      <c r="T213" s="174">
        <f>$S$213*$H$213</f>
        <v>0</v>
      </c>
      <c r="AR213" s="26" t="s">
        <v>113</v>
      </c>
      <c r="AT213" s="26" t="s">
        <v>114</v>
      </c>
      <c r="AU213" s="26" t="s">
        <v>73</v>
      </c>
      <c r="AY213" s="26" t="s">
        <v>109</v>
      </c>
      <c r="BG213" s="175">
        <f>IF($N$213="zákl. přenesená",$J$213,0)</f>
        <v>0</v>
      </c>
      <c r="BJ213" s="26" t="s">
        <v>113</v>
      </c>
      <c r="BK213" s="175">
        <f>ROUND($I$213*$H$213,2)</f>
        <v>0</v>
      </c>
    </row>
    <row r="214" spans="2:63" s="26" customFormat="1" ht="15.75" customHeight="1">
      <c r="B214" s="43"/>
      <c r="C214" s="176" t="s">
        <v>404</v>
      </c>
      <c r="D214" s="176" t="s">
        <v>115</v>
      </c>
      <c r="E214" s="177" t="s">
        <v>405</v>
      </c>
      <c r="F214" s="178" t="s">
        <v>406</v>
      </c>
      <c r="G214" s="179" t="s">
        <v>352</v>
      </c>
      <c r="H214" s="180">
        <v>9.744</v>
      </c>
      <c r="I214" s="181"/>
      <c r="J214" s="182">
        <f>ROUND($I$214*$H$214,2)</f>
        <v>0</v>
      </c>
      <c r="K214" s="183"/>
      <c r="L214" s="184"/>
      <c r="M214" s="185"/>
      <c r="N214" s="186" t="s">
        <v>41</v>
      </c>
      <c r="O214" s="44"/>
      <c r="P214" s="44"/>
      <c r="Q214" s="173">
        <v>1</v>
      </c>
      <c r="R214" s="173">
        <f>$Q$214*$H$214</f>
        <v>9.744</v>
      </c>
      <c r="S214" s="173">
        <v>0</v>
      </c>
      <c r="T214" s="174">
        <f>$S$214*$H$214</f>
        <v>0</v>
      </c>
      <c r="AR214" s="26" t="s">
        <v>113</v>
      </c>
      <c r="AT214" s="26" t="s">
        <v>110</v>
      </c>
      <c r="AU214" s="26" t="s">
        <v>73</v>
      </c>
      <c r="AY214" s="26" t="s">
        <v>109</v>
      </c>
      <c r="BG214" s="175">
        <f>IF($N$214="zákl. přenesená",$J$214,0)</f>
        <v>0</v>
      </c>
      <c r="BJ214" s="26" t="s">
        <v>113</v>
      </c>
      <c r="BK214" s="175">
        <f>ROUND($I$214*$H$214,2)</f>
        <v>0</v>
      </c>
    </row>
    <row r="215" spans="2:51" s="26" customFormat="1" ht="15.75" customHeight="1">
      <c r="B215" s="187"/>
      <c r="C215" s="188"/>
      <c r="D215" s="189" t="s">
        <v>118</v>
      </c>
      <c r="E215" s="188"/>
      <c r="F215" s="190" t="s">
        <v>407</v>
      </c>
      <c r="G215" s="188"/>
      <c r="H215" s="191">
        <v>9.744</v>
      </c>
      <c r="J215" s="188"/>
      <c r="K215" s="188"/>
      <c r="L215" s="192"/>
      <c r="M215" s="193"/>
      <c r="N215" s="188"/>
      <c r="O215" s="188"/>
      <c r="P215" s="188"/>
      <c r="Q215" s="188"/>
      <c r="R215" s="188"/>
      <c r="S215" s="188"/>
      <c r="T215" s="194"/>
      <c r="AT215" s="195" t="s">
        <v>118</v>
      </c>
      <c r="AU215" s="195" t="s">
        <v>73</v>
      </c>
      <c r="AV215" s="195" t="s">
        <v>75</v>
      </c>
      <c r="AW215" s="195" t="s">
        <v>66</v>
      </c>
      <c r="AX215" s="195" t="s">
        <v>73</v>
      </c>
      <c r="AY215" s="195" t="s">
        <v>109</v>
      </c>
    </row>
    <row r="216" spans="2:63" s="26" customFormat="1" ht="15.75" customHeight="1">
      <c r="B216" s="43"/>
      <c r="C216" s="163" t="s">
        <v>408</v>
      </c>
      <c r="D216" s="163" t="s">
        <v>110</v>
      </c>
      <c r="E216" s="164" t="s">
        <v>409</v>
      </c>
      <c r="F216" s="165" t="s">
        <v>410</v>
      </c>
      <c r="G216" s="166" t="s">
        <v>342</v>
      </c>
      <c r="H216" s="167">
        <v>18</v>
      </c>
      <c r="I216" s="168"/>
      <c r="J216" s="169">
        <f>ROUND($I$216*$H$216,2)</f>
        <v>0</v>
      </c>
      <c r="K216" s="170"/>
      <c r="L216" s="63"/>
      <c r="M216" s="171"/>
      <c r="N216" s="172" t="s">
        <v>41</v>
      </c>
      <c r="O216" s="173">
        <v>0</v>
      </c>
      <c r="P216" s="173">
        <f>$O$216*$H$216</f>
        <v>0</v>
      </c>
      <c r="Q216" s="173">
        <v>0</v>
      </c>
      <c r="R216" s="173">
        <f>$Q$216*$H$216</f>
        <v>0</v>
      </c>
      <c r="S216" s="173">
        <v>0</v>
      </c>
      <c r="T216" s="174">
        <f>$S$216*$H$216</f>
        <v>0</v>
      </c>
      <c r="AR216" s="26" t="s">
        <v>113</v>
      </c>
      <c r="AT216" s="26" t="s">
        <v>114</v>
      </c>
      <c r="AU216" s="26" t="s">
        <v>73</v>
      </c>
      <c r="AY216" s="26" t="s">
        <v>109</v>
      </c>
      <c r="BG216" s="175">
        <f>IF($N$216="zákl. přenesená",$J$216,0)</f>
        <v>0</v>
      </c>
      <c r="BJ216" s="26" t="s">
        <v>113</v>
      </c>
      <c r="BK216" s="175">
        <f>ROUND($I$216*$H$216,2)</f>
        <v>0</v>
      </c>
    </row>
    <row r="217" spans="2:63" s="26" customFormat="1" ht="15.75" customHeight="1">
      <c r="B217" s="43"/>
      <c r="C217" s="163" t="s">
        <v>411</v>
      </c>
      <c r="D217" s="163" t="s">
        <v>110</v>
      </c>
      <c r="E217" s="164" t="s">
        <v>412</v>
      </c>
      <c r="F217" s="165" t="s">
        <v>413</v>
      </c>
      <c r="G217" s="166" t="s">
        <v>342</v>
      </c>
      <c r="H217" s="167">
        <v>35</v>
      </c>
      <c r="I217" s="168"/>
      <c r="J217" s="169">
        <f>ROUND($I$217*$H$217,2)</f>
        <v>0</v>
      </c>
      <c r="K217" s="170"/>
      <c r="L217" s="63"/>
      <c r="M217" s="171"/>
      <c r="N217" s="172" t="s">
        <v>41</v>
      </c>
      <c r="O217" s="173">
        <v>0</v>
      </c>
      <c r="P217" s="173">
        <f>$O$217*$H$217</f>
        <v>0</v>
      </c>
      <c r="Q217" s="173">
        <v>0</v>
      </c>
      <c r="R217" s="173">
        <f>$Q$217*$H$217</f>
        <v>0</v>
      </c>
      <c r="S217" s="173">
        <v>0</v>
      </c>
      <c r="T217" s="174">
        <f>$S$217*$H$217</f>
        <v>0</v>
      </c>
      <c r="AR217" s="26" t="s">
        <v>113</v>
      </c>
      <c r="AT217" s="26" t="s">
        <v>114</v>
      </c>
      <c r="AU217" s="26" t="s">
        <v>73</v>
      </c>
      <c r="AY217" s="26" t="s">
        <v>109</v>
      </c>
      <c r="BG217" s="175">
        <f>IF($N$217="zákl. přenesená",$J$217,0)</f>
        <v>0</v>
      </c>
      <c r="BJ217" s="26" t="s">
        <v>113</v>
      </c>
      <c r="BK217" s="175">
        <f>ROUND($I$217*$H$217,2)</f>
        <v>0</v>
      </c>
    </row>
    <row r="218" spans="2:63" s="26" customFormat="1" ht="15.75" customHeight="1">
      <c r="B218" s="43"/>
      <c r="C218" s="176" t="s">
        <v>414</v>
      </c>
      <c r="D218" s="176" t="s">
        <v>115</v>
      </c>
      <c r="E218" s="177" t="s">
        <v>415</v>
      </c>
      <c r="F218" s="178" t="s">
        <v>416</v>
      </c>
      <c r="G218" s="179" t="s">
        <v>108</v>
      </c>
      <c r="H218" s="180">
        <v>35</v>
      </c>
      <c r="I218" s="181"/>
      <c r="J218" s="182">
        <f>ROUND($I$218*$H$218,2)</f>
        <v>0</v>
      </c>
      <c r="K218" s="183"/>
      <c r="L218" s="184"/>
      <c r="M218" s="185"/>
      <c r="N218" s="186" t="s">
        <v>41</v>
      </c>
      <c r="O218" s="44"/>
      <c r="P218" s="44"/>
      <c r="Q218" s="173">
        <v>0</v>
      </c>
      <c r="R218" s="173">
        <f>$Q$218*$H$218</f>
        <v>0</v>
      </c>
      <c r="S218" s="173">
        <v>0</v>
      </c>
      <c r="T218" s="174">
        <f>$S$218*$H$218</f>
        <v>0</v>
      </c>
      <c r="AR218" s="26" t="s">
        <v>136</v>
      </c>
      <c r="AT218" s="26" t="s">
        <v>110</v>
      </c>
      <c r="AU218" s="26" t="s">
        <v>73</v>
      </c>
      <c r="AY218" s="26" t="s">
        <v>109</v>
      </c>
      <c r="BG218" s="175">
        <f>IF($N$218="zákl. přenesená",$J$218,0)</f>
        <v>0</v>
      </c>
      <c r="BJ218" s="26" t="s">
        <v>113</v>
      </c>
      <c r="BK218" s="175">
        <f>ROUND($I$218*$H$218,2)</f>
        <v>0</v>
      </c>
    </row>
    <row r="219" spans="2:63" s="26" customFormat="1" ht="15.75" customHeight="1">
      <c r="B219" s="43"/>
      <c r="C219" s="176" t="s">
        <v>417</v>
      </c>
      <c r="D219" s="176" t="s">
        <v>115</v>
      </c>
      <c r="E219" s="177" t="s">
        <v>418</v>
      </c>
      <c r="F219" s="178" t="s">
        <v>419</v>
      </c>
      <c r="G219" s="179" t="s">
        <v>108</v>
      </c>
      <c r="H219" s="180">
        <v>35</v>
      </c>
      <c r="I219" s="181"/>
      <c r="J219" s="182">
        <f>ROUND($I$219*$H$219,2)</f>
        <v>0</v>
      </c>
      <c r="K219" s="183"/>
      <c r="L219" s="184"/>
      <c r="M219" s="185"/>
      <c r="N219" s="186" t="s">
        <v>41</v>
      </c>
      <c r="O219" s="44"/>
      <c r="P219" s="44"/>
      <c r="Q219" s="173">
        <v>0</v>
      </c>
      <c r="R219" s="173">
        <f>$Q$219*$H$219</f>
        <v>0</v>
      </c>
      <c r="S219" s="173">
        <v>0</v>
      </c>
      <c r="T219" s="174">
        <f>$S$219*$H$219</f>
        <v>0</v>
      </c>
      <c r="AR219" s="26" t="s">
        <v>136</v>
      </c>
      <c r="AT219" s="26" t="s">
        <v>110</v>
      </c>
      <c r="AU219" s="26" t="s">
        <v>73</v>
      </c>
      <c r="AY219" s="26" t="s">
        <v>109</v>
      </c>
      <c r="BG219" s="175">
        <f>IF($N$219="zákl. přenesená",$J$219,0)</f>
        <v>0</v>
      </c>
      <c r="BJ219" s="26" t="s">
        <v>113</v>
      </c>
      <c r="BK219" s="175">
        <f>ROUND($I$219*$H$219,2)</f>
        <v>0</v>
      </c>
    </row>
    <row r="220" spans="2:63" s="26" customFormat="1" ht="15.75" customHeight="1">
      <c r="B220" s="43"/>
      <c r="C220" s="176" t="s">
        <v>420</v>
      </c>
      <c r="D220" s="176" t="s">
        <v>115</v>
      </c>
      <c r="E220" s="177" t="s">
        <v>421</v>
      </c>
      <c r="F220" s="178" t="s">
        <v>422</v>
      </c>
      <c r="G220" s="179" t="s">
        <v>108</v>
      </c>
      <c r="H220" s="180">
        <v>35</v>
      </c>
      <c r="I220" s="181"/>
      <c r="J220" s="182">
        <f>ROUND($I$220*$H$220,2)</f>
        <v>0</v>
      </c>
      <c r="K220" s="183"/>
      <c r="L220" s="184"/>
      <c r="M220" s="185"/>
      <c r="N220" s="186" t="s">
        <v>41</v>
      </c>
      <c r="O220" s="44"/>
      <c r="P220" s="44"/>
      <c r="Q220" s="173">
        <v>0</v>
      </c>
      <c r="R220" s="173">
        <f>$Q$220*$H$220</f>
        <v>0</v>
      </c>
      <c r="S220" s="173">
        <v>0</v>
      </c>
      <c r="T220" s="174">
        <f>$S$220*$H$220</f>
        <v>0</v>
      </c>
      <c r="AR220" s="26" t="s">
        <v>136</v>
      </c>
      <c r="AT220" s="26" t="s">
        <v>110</v>
      </c>
      <c r="AU220" s="26" t="s">
        <v>73</v>
      </c>
      <c r="AY220" s="26" t="s">
        <v>109</v>
      </c>
      <c r="BG220" s="175">
        <f>IF($N$220="zákl. přenesená",$J$220,0)</f>
        <v>0</v>
      </c>
      <c r="BJ220" s="26" t="s">
        <v>113</v>
      </c>
      <c r="BK220" s="175">
        <f>ROUND($I$220*$H$220,2)</f>
        <v>0</v>
      </c>
    </row>
    <row r="221" spans="2:63" s="26" customFormat="1" ht="15.75" customHeight="1">
      <c r="B221" s="43"/>
      <c r="C221" s="163" t="s">
        <v>423</v>
      </c>
      <c r="D221" s="163" t="s">
        <v>110</v>
      </c>
      <c r="E221" s="164" t="s">
        <v>424</v>
      </c>
      <c r="F221" s="165" t="s">
        <v>425</v>
      </c>
      <c r="G221" s="166" t="s">
        <v>426</v>
      </c>
      <c r="H221" s="167">
        <v>15.75</v>
      </c>
      <c r="I221" s="168"/>
      <c r="J221" s="169">
        <f>ROUND($I$221*$H$221,2)</f>
        <v>0</v>
      </c>
      <c r="K221" s="170"/>
      <c r="L221" s="63"/>
      <c r="M221" s="171"/>
      <c r="N221" s="172" t="s">
        <v>41</v>
      </c>
      <c r="O221" s="173">
        <v>1.251</v>
      </c>
      <c r="P221" s="173">
        <f>$O$221*$H$221</f>
        <v>19.703249999999997</v>
      </c>
      <c r="Q221" s="173">
        <v>0</v>
      </c>
      <c r="R221" s="173">
        <f>$Q$221*$H$221</f>
        <v>0</v>
      </c>
      <c r="S221" s="173">
        <v>0</v>
      </c>
      <c r="T221" s="174">
        <f>$S$221*$H$221</f>
        <v>0</v>
      </c>
      <c r="AR221" s="26" t="s">
        <v>113</v>
      </c>
      <c r="AT221" s="26" t="s">
        <v>114</v>
      </c>
      <c r="AU221" s="26" t="s">
        <v>73</v>
      </c>
      <c r="AY221" s="26" t="s">
        <v>109</v>
      </c>
      <c r="BG221" s="175">
        <f>IF($N$221="zákl. přenesená",$J$221,0)</f>
        <v>0</v>
      </c>
      <c r="BJ221" s="26" t="s">
        <v>113</v>
      </c>
      <c r="BK221" s="175">
        <f>ROUND($I$221*$H$221,2)</f>
        <v>0</v>
      </c>
    </row>
    <row r="222" spans="2:63" s="26" customFormat="1" ht="15.75" customHeight="1">
      <c r="B222" s="43"/>
      <c r="C222" s="176" t="s">
        <v>427</v>
      </c>
      <c r="D222" s="176" t="s">
        <v>115</v>
      </c>
      <c r="E222" s="177" t="s">
        <v>428</v>
      </c>
      <c r="F222" s="178" t="s">
        <v>429</v>
      </c>
      <c r="G222" s="179" t="s">
        <v>426</v>
      </c>
      <c r="H222" s="180">
        <v>15.75</v>
      </c>
      <c r="I222" s="181"/>
      <c r="J222" s="182">
        <f>ROUND($I$222*$H$222,2)</f>
        <v>0</v>
      </c>
      <c r="K222" s="183"/>
      <c r="L222" s="184"/>
      <c r="M222" s="185"/>
      <c r="N222" s="186" t="s">
        <v>41</v>
      </c>
      <c r="O222" s="44"/>
      <c r="P222" s="44"/>
      <c r="Q222" s="173">
        <v>0</v>
      </c>
      <c r="R222" s="173">
        <f>$Q$222*$H$222</f>
        <v>0</v>
      </c>
      <c r="S222" s="173">
        <v>0</v>
      </c>
      <c r="T222" s="174">
        <f>$S$222*$H$222</f>
        <v>0</v>
      </c>
      <c r="AR222" s="26" t="s">
        <v>113</v>
      </c>
      <c r="AT222" s="26" t="s">
        <v>110</v>
      </c>
      <c r="AU222" s="26" t="s">
        <v>73</v>
      </c>
      <c r="AY222" s="26" t="s">
        <v>109</v>
      </c>
      <c r="BG222" s="175">
        <f>IF($N$222="zákl. přenesená",$J$222,0)</f>
        <v>0</v>
      </c>
      <c r="BJ222" s="26" t="s">
        <v>113</v>
      </c>
      <c r="BK222" s="175">
        <f>ROUND($I$222*$H$222,2)</f>
        <v>0</v>
      </c>
    </row>
    <row r="223" spans="2:63" s="26" customFormat="1" ht="15.75" customHeight="1">
      <c r="B223" s="43"/>
      <c r="C223" s="163" t="s">
        <v>430</v>
      </c>
      <c r="D223" s="163" t="s">
        <v>110</v>
      </c>
      <c r="E223" s="164" t="s">
        <v>431</v>
      </c>
      <c r="F223" s="165" t="s">
        <v>432</v>
      </c>
      <c r="G223" s="166" t="s">
        <v>110</v>
      </c>
      <c r="H223" s="167">
        <v>1344</v>
      </c>
      <c r="I223" s="168"/>
      <c r="J223" s="169">
        <f>ROUND($I$223*$H$223,2)</f>
        <v>0</v>
      </c>
      <c r="K223" s="170"/>
      <c r="L223" s="63"/>
      <c r="M223" s="171"/>
      <c r="N223" s="172" t="s">
        <v>41</v>
      </c>
      <c r="O223" s="173">
        <v>0.015</v>
      </c>
      <c r="P223" s="173">
        <f>$O$223*$H$223</f>
        <v>20.16</v>
      </c>
      <c r="Q223" s="173">
        <v>0</v>
      </c>
      <c r="R223" s="173">
        <f>$Q$223*$H$223</f>
        <v>0</v>
      </c>
      <c r="S223" s="173">
        <v>0</v>
      </c>
      <c r="T223" s="174">
        <f>$S$223*$H$223</f>
        <v>0</v>
      </c>
      <c r="AR223" s="26" t="s">
        <v>113</v>
      </c>
      <c r="AT223" s="26" t="s">
        <v>114</v>
      </c>
      <c r="AU223" s="26" t="s">
        <v>73</v>
      </c>
      <c r="AY223" s="26" t="s">
        <v>109</v>
      </c>
      <c r="BG223" s="175">
        <f>IF($N$223="zákl. přenesená",$J$223,0)</f>
        <v>0</v>
      </c>
      <c r="BJ223" s="26" t="s">
        <v>113</v>
      </c>
      <c r="BK223" s="175">
        <f>ROUND($I$223*$H$223,2)</f>
        <v>0</v>
      </c>
    </row>
    <row r="224" spans="2:63" s="26" customFormat="1" ht="15.75" customHeight="1">
      <c r="B224" s="43"/>
      <c r="C224" s="163" t="s">
        <v>433</v>
      </c>
      <c r="D224" s="163" t="s">
        <v>110</v>
      </c>
      <c r="E224" s="164" t="s">
        <v>434</v>
      </c>
      <c r="F224" s="165" t="s">
        <v>435</v>
      </c>
      <c r="G224" s="166" t="s">
        <v>110</v>
      </c>
      <c r="H224" s="167">
        <v>14</v>
      </c>
      <c r="I224" s="168"/>
      <c r="J224" s="169">
        <f>ROUND($I$224*$H$224,2)</f>
        <v>0</v>
      </c>
      <c r="K224" s="170"/>
      <c r="L224" s="63"/>
      <c r="M224" s="171"/>
      <c r="N224" s="172" t="s">
        <v>41</v>
      </c>
      <c r="O224" s="173">
        <v>0.408</v>
      </c>
      <c r="P224" s="173">
        <f>$O$224*$H$224</f>
        <v>5.712</v>
      </c>
      <c r="Q224" s="173">
        <v>0</v>
      </c>
      <c r="R224" s="173">
        <f>$Q$224*$H$224</f>
        <v>0</v>
      </c>
      <c r="S224" s="173">
        <v>0</v>
      </c>
      <c r="T224" s="174">
        <f>$S$224*$H$224</f>
        <v>0</v>
      </c>
      <c r="AR224" s="26" t="s">
        <v>113</v>
      </c>
      <c r="AT224" s="26" t="s">
        <v>114</v>
      </c>
      <c r="AU224" s="26" t="s">
        <v>73</v>
      </c>
      <c r="AY224" s="26" t="s">
        <v>109</v>
      </c>
      <c r="BG224" s="175">
        <f>IF($N$224="zákl. přenesená",$J$224,0)</f>
        <v>0</v>
      </c>
      <c r="BJ224" s="26" t="s">
        <v>113</v>
      </c>
      <c r="BK224" s="175">
        <f>ROUND($I$224*$H$224,2)</f>
        <v>0</v>
      </c>
    </row>
    <row r="225" spans="2:63" s="26" customFormat="1" ht="15.75" customHeight="1">
      <c r="B225" s="43"/>
      <c r="C225" s="163" t="s">
        <v>436</v>
      </c>
      <c r="D225" s="163" t="s">
        <v>110</v>
      </c>
      <c r="E225" s="164" t="s">
        <v>437</v>
      </c>
      <c r="F225" s="165" t="s">
        <v>438</v>
      </c>
      <c r="G225" s="166" t="s">
        <v>110</v>
      </c>
      <c r="H225" s="167">
        <v>14</v>
      </c>
      <c r="I225" s="168"/>
      <c r="J225" s="169">
        <f>ROUND($I$225*$H$225,2)</f>
        <v>0</v>
      </c>
      <c r="K225" s="170"/>
      <c r="L225" s="63"/>
      <c r="M225" s="171"/>
      <c r="N225" s="172" t="s">
        <v>41</v>
      </c>
      <c r="O225" s="173">
        <v>0.123</v>
      </c>
      <c r="P225" s="173">
        <f>$O$225*$H$225</f>
        <v>1.722</v>
      </c>
      <c r="Q225" s="173">
        <v>0</v>
      </c>
      <c r="R225" s="173">
        <f>$Q$225*$H$225</f>
        <v>0</v>
      </c>
      <c r="S225" s="173">
        <v>0</v>
      </c>
      <c r="T225" s="174">
        <f>$S$225*$H$225</f>
        <v>0</v>
      </c>
      <c r="AR225" s="26" t="s">
        <v>113</v>
      </c>
      <c r="AT225" s="26" t="s">
        <v>114</v>
      </c>
      <c r="AU225" s="26" t="s">
        <v>73</v>
      </c>
      <c r="AY225" s="26" t="s">
        <v>109</v>
      </c>
      <c r="BG225" s="175">
        <f>IF($N$225="zákl. přenesená",$J$225,0)</f>
        <v>0</v>
      </c>
      <c r="BJ225" s="26" t="s">
        <v>113</v>
      </c>
      <c r="BK225" s="175">
        <f>ROUND($I$225*$H$225,2)</f>
        <v>0</v>
      </c>
    </row>
    <row r="226" spans="2:63" s="26" customFormat="1" ht="15.75" customHeight="1">
      <c r="B226" s="43"/>
      <c r="C226" s="163" t="s">
        <v>439</v>
      </c>
      <c r="D226" s="163" t="s">
        <v>110</v>
      </c>
      <c r="E226" s="164" t="s">
        <v>440</v>
      </c>
      <c r="F226" s="165" t="s">
        <v>441</v>
      </c>
      <c r="G226" s="166" t="s">
        <v>426</v>
      </c>
      <c r="H226" s="167">
        <v>4</v>
      </c>
      <c r="I226" s="168"/>
      <c r="J226" s="169">
        <f>ROUND($I$226*$H$226,2)</f>
        <v>0</v>
      </c>
      <c r="K226" s="170"/>
      <c r="L226" s="63"/>
      <c r="M226" s="171"/>
      <c r="N226" s="172" t="s">
        <v>41</v>
      </c>
      <c r="O226" s="173">
        <v>2.99</v>
      </c>
      <c r="P226" s="173">
        <f>$O$226*$H$226</f>
        <v>11.96</v>
      </c>
      <c r="Q226" s="173">
        <v>0</v>
      </c>
      <c r="R226" s="173">
        <f>$Q$226*$H$226</f>
        <v>0</v>
      </c>
      <c r="S226" s="173">
        <v>0</v>
      </c>
      <c r="T226" s="174">
        <f>$S$226*$H$226</f>
        <v>0</v>
      </c>
      <c r="AR226" s="26" t="s">
        <v>113</v>
      </c>
      <c r="AT226" s="26" t="s">
        <v>114</v>
      </c>
      <c r="AU226" s="26" t="s">
        <v>73</v>
      </c>
      <c r="AY226" s="26" t="s">
        <v>109</v>
      </c>
      <c r="BG226" s="175">
        <f>IF($N$226="zákl. přenesená",$J$226,0)</f>
        <v>0</v>
      </c>
      <c r="BJ226" s="26" t="s">
        <v>113</v>
      </c>
      <c r="BK226" s="175">
        <f>ROUND($I$226*$H$226,2)</f>
        <v>0</v>
      </c>
    </row>
    <row r="227" spans="2:63" s="26" customFormat="1" ht="15.75" customHeight="1">
      <c r="B227" s="43"/>
      <c r="C227" s="163" t="s">
        <v>442</v>
      </c>
      <c r="D227" s="163" t="s">
        <v>110</v>
      </c>
      <c r="E227" s="164" t="s">
        <v>443</v>
      </c>
      <c r="F227" s="165" t="s">
        <v>444</v>
      </c>
      <c r="G227" s="166" t="s">
        <v>426</v>
      </c>
      <c r="H227" s="167">
        <v>3.66</v>
      </c>
      <c r="I227" s="168"/>
      <c r="J227" s="169">
        <f>ROUND($I$227*$H$227,2)</f>
        <v>0</v>
      </c>
      <c r="K227" s="170"/>
      <c r="L227" s="63"/>
      <c r="M227" s="171"/>
      <c r="N227" s="172" t="s">
        <v>41</v>
      </c>
      <c r="O227" s="173">
        <v>0.733</v>
      </c>
      <c r="P227" s="173">
        <f>$O$227*$H$227</f>
        <v>2.68278</v>
      </c>
      <c r="Q227" s="173">
        <v>0</v>
      </c>
      <c r="R227" s="173">
        <f>$Q$227*$H$227</f>
        <v>0</v>
      </c>
      <c r="S227" s="173">
        <v>0</v>
      </c>
      <c r="T227" s="174">
        <f>$S$227*$H$227</f>
        <v>0</v>
      </c>
      <c r="AR227" s="26" t="s">
        <v>113</v>
      </c>
      <c r="AT227" s="26" t="s">
        <v>114</v>
      </c>
      <c r="AU227" s="26" t="s">
        <v>73</v>
      </c>
      <c r="AY227" s="26" t="s">
        <v>109</v>
      </c>
      <c r="BG227" s="175">
        <f>IF($N$227="zákl. přenesená",$J$227,0)</f>
        <v>0</v>
      </c>
      <c r="BJ227" s="26" t="s">
        <v>113</v>
      </c>
      <c r="BK227" s="175">
        <f>ROUND($I$227*$H$227,2)</f>
        <v>0</v>
      </c>
    </row>
    <row r="228" spans="2:63" s="26" customFormat="1" ht="15.75" customHeight="1">
      <c r="B228" s="43"/>
      <c r="C228" s="163" t="s">
        <v>445</v>
      </c>
      <c r="D228" s="163" t="s">
        <v>110</v>
      </c>
      <c r="E228" s="164" t="s">
        <v>446</v>
      </c>
      <c r="F228" s="165" t="s">
        <v>447</v>
      </c>
      <c r="G228" s="166" t="s">
        <v>426</v>
      </c>
      <c r="H228" s="167">
        <v>17.15</v>
      </c>
      <c r="I228" s="168"/>
      <c r="J228" s="169">
        <f>ROUND($I$228*$H$228,2)</f>
        <v>0</v>
      </c>
      <c r="K228" s="170"/>
      <c r="L228" s="63"/>
      <c r="M228" s="171"/>
      <c r="N228" s="172" t="s">
        <v>41</v>
      </c>
      <c r="O228" s="173">
        <v>0.2</v>
      </c>
      <c r="P228" s="173">
        <f>$O$228*$H$228</f>
        <v>3.4299999999999997</v>
      </c>
      <c r="Q228" s="173">
        <v>0</v>
      </c>
      <c r="R228" s="173">
        <f>$Q$228*$H$228</f>
        <v>0</v>
      </c>
      <c r="S228" s="173">
        <v>0</v>
      </c>
      <c r="T228" s="174">
        <f>$S$228*$H$228</f>
        <v>0</v>
      </c>
      <c r="AR228" s="26" t="s">
        <v>113</v>
      </c>
      <c r="AT228" s="26" t="s">
        <v>114</v>
      </c>
      <c r="AU228" s="26" t="s">
        <v>73</v>
      </c>
      <c r="AY228" s="26" t="s">
        <v>109</v>
      </c>
      <c r="BG228" s="175">
        <f>IF($N$228="zákl. přenesená",$J$228,0)</f>
        <v>0</v>
      </c>
      <c r="BJ228" s="26" t="s">
        <v>113</v>
      </c>
      <c r="BK228" s="175">
        <f>ROUND($I$228*$H$228,2)</f>
        <v>0</v>
      </c>
    </row>
    <row r="229" spans="2:63" s="26" customFormat="1" ht="15.75" customHeight="1">
      <c r="B229" s="43"/>
      <c r="C229" s="163" t="s">
        <v>448</v>
      </c>
      <c r="D229" s="163" t="s">
        <v>110</v>
      </c>
      <c r="E229" s="164" t="s">
        <v>449</v>
      </c>
      <c r="F229" s="165" t="s">
        <v>450</v>
      </c>
      <c r="G229" s="166" t="s">
        <v>426</v>
      </c>
      <c r="H229" s="167">
        <v>16.17</v>
      </c>
      <c r="I229" s="168"/>
      <c r="J229" s="169">
        <f>ROUND($I$229*$H$229,2)</f>
        <v>0</v>
      </c>
      <c r="K229" s="170"/>
      <c r="L229" s="63"/>
      <c r="M229" s="171"/>
      <c r="N229" s="172" t="s">
        <v>41</v>
      </c>
      <c r="O229" s="173">
        <v>2.99</v>
      </c>
      <c r="P229" s="173">
        <f>$O$229*$H$229</f>
        <v>48.34830000000001</v>
      </c>
      <c r="Q229" s="173">
        <v>0</v>
      </c>
      <c r="R229" s="173">
        <f>$Q$229*$H$229</f>
        <v>0</v>
      </c>
      <c r="S229" s="173">
        <v>0</v>
      </c>
      <c r="T229" s="174">
        <f>$S$229*$H$229</f>
        <v>0</v>
      </c>
      <c r="AR229" s="26" t="s">
        <v>113</v>
      </c>
      <c r="AT229" s="26" t="s">
        <v>114</v>
      </c>
      <c r="AU229" s="26" t="s">
        <v>73</v>
      </c>
      <c r="AY229" s="26" t="s">
        <v>109</v>
      </c>
      <c r="BG229" s="175">
        <f>IF($N$229="zákl. přenesená",$J$229,0)</f>
        <v>0</v>
      </c>
      <c r="BJ229" s="26" t="s">
        <v>113</v>
      </c>
      <c r="BK229" s="175">
        <f>ROUND($I$229*$H$229,2)</f>
        <v>0</v>
      </c>
    </row>
    <row r="230" spans="2:63" s="26" customFormat="1" ht="15.75" customHeight="1">
      <c r="B230" s="43"/>
      <c r="C230" s="163" t="s">
        <v>451</v>
      </c>
      <c r="D230" s="163" t="s">
        <v>110</v>
      </c>
      <c r="E230" s="164" t="s">
        <v>452</v>
      </c>
      <c r="F230" s="165" t="s">
        <v>453</v>
      </c>
      <c r="G230" s="166" t="s">
        <v>426</v>
      </c>
      <c r="H230" s="167">
        <v>2.94</v>
      </c>
      <c r="I230" s="168"/>
      <c r="J230" s="169">
        <f>ROUND($I$230*$H$230,2)</f>
        <v>0</v>
      </c>
      <c r="K230" s="170"/>
      <c r="L230" s="63"/>
      <c r="M230" s="171"/>
      <c r="N230" s="172" t="s">
        <v>41</v>
      </c>
      <c r="O230" s="173">
        <v>0.296</v>
      </c>
      <c r="P230" s="173">
        <f>$O$230*$H$230</f>
        <v>0.8702399999999999</v>
      </c>
      <c r="Q230" s="173">
        <v>0</v>
      </c>
      <c r="R230" s="173">
        <f>$Q$230*$H$230</f>
        <v>0</v>
      </c>
      <c r="S230" s="173">
        <v>0</v>
      </c>
      <c r="T230" s="174">
        <f>$S$230*$H$230</f>
        <v>0</v>
      </c>
      <c r="AR230" s="26" t="s">
        <v>113</v>
      </c>
      <c r="AT230" s="26" t="s">
        <v>114</v>
      </c>
      <c r="AU230" s="26" t="s">
        <v>73</v>
      </c>
      <c r="AY230" s="26" t="s">
        <v>109</v>
      </c>
      <c r="BG230" s="175">
        <f>IF($N$230="zákl. přenesená",$J$230,0)</f>
        <v>0</v>
      </c>
      <c r="BJ230" s="26" t="s">
        <v>113</v>
      </c>
      <c r="BK230" s="175">
        <f>ROUND($I$230*$H$230,2)</f>
        <v>0</v>
      </c>
    </row>
    <row r="231" spans="2:63" s="26" customFormat="1" ht="15.75" customHeight="1">
      <c r="B231" s="43"/>
      <c r="C231" s="163" t="s">
        <v>454</v>
      </c>
      <c r="D231" s="163" t="s">
        <v>110</v>
      </c>
      <c r="E231" s="164" t="s">
        <v>455</v>
      </c>
      <c r="F231" s="165" t="s">
        <v>456</v>
      </c>
      <c r="G231" s="166" t="s">
        <v>110</v>
      </c>
      <c r="H231" s="167">
        <v>16</v>
      </c>
      <c r="I231" s="168"/>
      <c r="J231" s="169">
        <f>ROUND($I$231*$H$231,2)</f>
        <v>0</v>
      </c>
      <c r="K231" s="170"/>
      <c r="L231" s="63"/>
      <c r="M231" s="171"/>
      <c r="N231" s="172" t="s">
        <v>41</v>
      </c>
      <c r="O231" s="173">
        <v>0.085</v>
      </c>
      <c r="P231" s="173">
        <f>$O$231*$H$231</f>
        <v>1.36</v>
      </c>
      <c r="Q231" s="173">
        <v>0</v>
      </c>
      <c r="R231" s="173">
        <f>$Q$231*$H$231</f>
        <v>0</v>
      </c>
      <c r="S231" s="173">
        <v>0</v>
      </c>
      <c r="T231" s="174">
        <f>$S$231*$H$231</f>
        <v>0</v>
      </c>
      <c r="AR231" s="26" t="s">
        <v>113</v>
      </c>
      <c r="AT231" s="26" t="s">
        <v>114</v>
      </c>
      <c r="AU231" s="26" t="s">
        <v>73</v>
      </c>
      <c r="AY231" s="26" t="s">
        <v>109</v>
      </c>
      <c r="BG231" s="175">
        <f>IF($N$231="zákl. přenesená",$J$231,0)</f>
        <v>0</v>
      </c>
      <c r="BJ231" s="26" t="s">
        <v>113</v>
      </c>
      <c r="BK231" s="175">
        <f>ROUND($I$231*$H$231,2)</f>
        <v>0</v>
      </c>
    </row>
    <row r="232" spans="2:63" s="26" customFormat="1" ht="15.75" customHeight="1">
      <c r="B232" s="43"/>
      <c r="C232" s="176" t="s">
        <v>457</v>
      </c>
      <c r="D232" s="176" t="s">
        <v>115</v>
      </c>
      <c r="E232" s="177" t="s">
        <v>458</v>
      </c>
      <c r="F232" s="178" t="s">
        <v>459</v>
      </c>
      <c r="G232" s="179" t="s">
        <v>352</v>
      </c>
      <c r="H232" s="180">
        <v>2048</v>
      </c>
      <c r="I232" s="181"/>
      <c r="J232" s="182">
        <f>ROUND($I$232*$H$232,2)</f>
        <v>0</v>
      </c>
      <c r="K232" s="183"/>
      <c r="L232" s="184"/>
      <c r="M232" s="185"/>
      <c r="N232" s="186" t="s">
        <v>41</v>
      </c>
      <c r="O232" s="44"/>
      <c r="P232" s="44"/>
      <c r="Q232" s="173">
        <v>0</v>
      </c>
      <c r="R232" s="173">
        <f>$Q$232*$H$232</f>
        <v>0</v>
      </c>
      <c r="S232" s="173">
        <v>0</v>
      </c>
      <c r="T232" s="174">
        <f>$S$232*$H$232</f>
        <v>0</v>
      </c>
      <c r="AR232" s="26" t="s">
        <v>113</v>
      </c>
      <c r="AT232" s="26" t="s">
        <v>110</v>
      </c>
      <c r="AU232" s="26" t="s">
        <v>73</v>
      </c>
      <c r="AY232" s="26" t="s">
        <v>109</v>
      </c>
      <c r="BG232" s="175">
        <f>IF($N$232="zákl. přenesená",$J$232,0)</f>
        <v>0</v>
      </c>
      <c r="BJ232" s="26" t="s">
        <v>113</v>
      </c>
      <c r="BK232" s="175">
        <f>ROUND($I$232*$H$232,2)</f>
        <v>0</v>
      </c>
    </row>
    <row r="233" spans="2:51" s="26" customFormat="1" ht="15.75" customHeight="1">
      <c r="B233" s="187"/>
      <c r="C233" s="188"/>
      <c r="D233" s="189" t="s">
        <v>118</v>
      </c>
      <c r="E233" s="188"/>
      <c r="F233" s="190" t="s">
        <v>460</v>
      </c>
      <c r="G233" s="188"/>
      <c r="H233" s="191">
        <v>2048</v>
      </c>
      <c r="J233" s="188"/>
      <c r="K233" s="188"/>
      <c r="L233" s="192"/>
      <c r="M233" s="193"/>
      <c r="N233" s="188"/>
      <c r="O233" s="188"/>
      <c r="P233" s="188"/>
      <c r="Q233" s="188"/>
      <c r="R233" s="188"/>
      <c r="S233" s="188"/>
      <c r="T233" s="194"/>
      <c r="AT233" s="195" t="s">
        <v>118</v>
      </c>
      <c r="AU233" s="195" t="s">
        <v>73</v>
      </c>
      <c r="AV233" s="195" t="s">
        <v>75</v>
      </c>
      <c r="AW233" s="195" t="s">
        <v>66</v>
      </c>
      <c r="AX233" s="195" t="s">
        <v>73</v>
      </c>
      <c r="AY233" s="195" t="s">
        <v>109</v>
      </c>
    </row>
    <row r="234" spans="2:63" s="26" customFormat="1" ht="15.75" customHeight="1">
      <c r="B234" s="43"/>
      <c r="C234" s="163" t="s">
        <v>461</v>
      </c>
      <c r="D234" s="163" t="s">
        <v>110</v>
      </c>
      <c r="E234" s="164" t="s">
        <v>462</v>
      </c>
      <c r="F234" s="165" t="s">
        <v>463</v>
      </c>
      <c r="G234" s="166" t="s">
        <v>426</v>
      </c>
      <c r="H234" s="167">
        <v>1.6</v>
      </c>
      <c r="I234" s="168"/>
      <c r="J234" s="169">
        <f>ROUND($I$234*$H$234,2)</f>
        <v>0</v>
      </c>
      <c r="K234" s="170"/>
      <c r="L234" s="63"/>
      <c r="M234" s="171"/>
      <c r="N234" s="172" t="s">
        <v>41</v>
      </c>
      <c r="O234" s="173">
        <v>1.192</v>
      </c>
      <c r="P234" s="173">
        <f>$O$234*$H$234</f>
        <v>1.9072</v>
      </c>
      <c r="Q234" s="173">
        <v>0</v>
      </c>
      <c r="R234" s="173">
        <f>$Q$234*$H$234</f>
        <v>0</v>
      </c>
      <c r="S234" s="173">
        <v>0</v>
      </c>
      <c r="T234" s="174">
        <f>$S$234*$H$234</f>
        <v>0</v>
      </c>
      <c r="AR234" s="26" t="s">
        <v>113</v>
      </c>
      <c r="AT234" s="26" t="s">
        <v>114</v>
      </c>
      <c r="AU234" s="26" t="s">
        <v>73</v>
      </c>
      <c r="AY234" s="26" t="s">
        <v>109</v>
      </c>
      <c r="BG234" s="175">
        <f>IF($N$234="zákl. přenesená",$J$234,0)</f>
        <v>0</v>
      </c>
      <c r="BJ234" s="26" t="s">
        <v>113</v>
      </c>
      <c r="BK234" s="175">
        <f>ROUND($I$234*$H$234,2)</f>
        <v>0</v>
      </c>
    </row>
    <row r="235" spans="2:63" s="26" customFormat="1" ht="15.75" customHeight="1">
      <c r="B235" s="43"/>
      <c r="C235" s="176" t="s">
        <v>464</v>
      </c>
      <c r="D235" s="176" t="s">
        <v>115</v>
      </c>
      <c r="E235" s="177" t="s">
        <v>458</v>
      </c>
      <c r="F235" s="178" t="s">
        <v>459</v>
      </c>
      <c r="G235" s="179" t="s">
        <v>352</v>
      </c>
      <c r="H235" s="180">
        <v>2560</v>
      </c>
      <c r="I235" s="181"/>
      <c r="J235" s="182">
        <f>ROUND($I$235*$H$235,2)</f>
        <v>0</v>
      </c>
      <c r="K235" s="183"/>
      <c r="L235" s="184"/>
      <c r="M235" s="185"/>
      <c r="N235" s="186" t="s">
        <v>41</v>
      </c>
      <c r="O235" s="44"/>
      <c r="P235" s="44"/>
      <c r="Q235" s="173">
        <v>0</v>
      </c>
      <c r="R235" s="173">
        <f>$Q$235*$H$235</f>
        <v>0</v>
      </c>
      <c r="S235" s="173">
        <v>0</v>
      </c>
      <c r="T235" s="174">
        <f>$S$235*$H$235</f>
        <v>0</v>
      </c>
      <c r="AR235" s="26" t="s">
        <v>113</v>
      </c>
      <c r="AT235" s="26" t="s">
        <v>110</v>
      </c>
      <c r="AU235" s="26" t="s">
        <v>73</v>
      </c>
      <c r="AY235" s="26" t="s">
        <v>109</v>
      </c>
      <c r="BG235" s="175">
        <f>IF($N$235="zákl. přenesená",$J$235,0)</f>
        <v>0</v>
      </c>
      <c r="BJ235" s="26" t="s">
        <v>113</v>
      </c>
      <c r="BK235" s="175">
        <f>ROUND($I$235*$H$235,2)</f>
        <v>0</v>
      </c>
    </row>
    <row r="236" spans="2:51" s="26" customFormat="1" ht="15.75" customHeight="1">
      <c r="B236" s="187"/>
      <c r="C236" s="188"/>
      <c r="D236" s="189" t="s">
        <v>118</v>
      </c>
      <c r="E236" s="188"/>
      <c r="F236" s="190" t="s">
        <v>465</v>
      </c>
      <c r="G236" s="188"/>
      <c r="H236" s="191">
        <v>2560</v>
      </c>
      <c r="J236" s="188"/>
      <c r="K236" s="188"/>
      <c r="L236" s="192"/>
      <c r="M236" s="193"/>
      <c r="N236" s="188"/>
      <c r="O236" s="188"/>
      <c r="P236" s="188"/>
      <c r="Q236" s="188"/>
      <c r="R236" s="188"/>
      <c r="S236" s="188"/>
      <c r="T236" s="194"/>
      <c r="AT236" s="195" t="s">
        <v>118</v>
      </c>
      <c r="AU236" s="195" t="s">
        <v>73</v>
      </c>
      <c r="AV236" s="195" t="s">
        <v>75</v>
      </c>
      <c r="AW236" s="195" t="s">
        <v>66</v>
      </c>
      <c r="AX236" s="195" t="s">
        <v>73</v>
      </c>
      <c r="AY236" s="195" t="s">
        <v>109</v>
      </c>
    </row>
    <row r="237" spans="2:63" s="26" customFormat="1" ht="15.75" customHeight="1">
      <c r="B237" s="43"/>
      <c r="C237" s="163" t="s">
        <v>466</v>
      </c>
      <c r="D237" s="163" t="s">
        <v>110</v>
      </c>
      <c r="E237" s="164" t="s">
        <v>467</v>
      </c>
      <c r="F237" s="165" t="s">
        <v>468</v>
      </c>
      <c r="G237" s="166" t="s">
        <v>110</v>
      </c>
      <c r="H237" s="167">
        <v>78.1</v>
      </c>
      <c r="I237" s="168"/>
      <c r="J237" s="169">
        <f>ROUND($I$237*$H$237,2)</f>
        <v>0</v>
      </c>
      <c r="K237" s="170"/>
      <c r="L237" s="63"/>
      <c r="M237" s="171"/>
      <c r="N237" s="172" t="s">
        <v>41</v>
      </c>
      <c r="O237" s="173">
        <v>3.6</v>
      </c>
      <c r="P237" s="173">
        <f>$O$237*$H$237</f>
        <v>281.15999999999997</v>
      </c>
      <c r="Q237" s="173">
        <v>0</v>
      </c>
      <c r="R237" s="173">
        <f>$Q$237*$H$237</f>
        <v>0</v>
      </c>
      <c r="S237" s="173">
        <v>0</v>
      </c>
      <c r="T237" s="174">
        <f>$S$237*$H$237</f>
        <v>0</v>
      </c>
      <c r="AR237" s="26" t="s">
        <v>113</v>
      </c>
      <c r="AT237" s="26" t="s">
        <v>114</v>
      </c>
      <c r="AU237" s="26" t="s">
        <v>73</v>
      </c>
      <c r="AY237" s="26" t="s">
        <v>109</v>
      </c>
      <c r="BG237" s="175">
        <f>IF($N$237="zákl. přenesená",$J$237,0)</f>
        <v>0</v>
      </c>
      <c r="BJ237" s="26" t="s">
        <v>113</v>
      </c>
      <c r="BK237" s="175">
        <f>ROUND($I$237*$H$237,2)</f>
        <v>0</v>
      </c>
    </row>
    <row r="238" spans="2:63" s="26" customFormat="1" ht="15.75" customHeight="1">
      <c r="B238" s="43"/>
      <c r="C238" s="176" t="s">
        <v>469</v>
      </c>
      <c r="D238" s="176" t="s">
        <v>115</v>
      </c>
      <c r="E238" s="177" t="s">
        <v>470</v>
      </c>
      <c r="F238" s="178" t="s">
        <v>471</v>
      </c>
      <c r="G238" s="179" t="s">
        <v>110</v>
      </c>
      <c r="H238" s="180">
        <v>78.1</v>
      </c>
      <c r="I238" s="181"/>
      <c r="J238" s="182">
        <f>ROUND($I$238*$H$238,2)</f>
        <v>0</v>
      </c>
      <c r="K238" s="183"/>
      <c r="L238" s="184"/>
      <c r="M238" s="185"/>
      <c r="N238" s="186" t="s">
        <v>41</v>
      </c>
      <c r="O238" s="44"/>
      <c r="P238" s="44"/>
      <c r="Q238" s="173">
        <v>17.146</v>
      </c>
      <c r="R238" s="173">
        <f>$Q$238*$H$238</f>
        <v>1339.1026</v>
      </c>
      <c r="S238" s="173">
        <v>0</v>
      </c>
      <c r="T238" s="174">
        <f>$S$238*$H$238</f>
        <v>0</v>
      </c>
      <c r="AR238" s="26" t="s">
        <v>113</v>
      </c>
      <c r="AT238" s="26" t="s">
        <v>110</v>
      </c>
      <c r="AU238" s="26" t="s">
        <v>73</v>
      </c>
      <c r="AY238" s="26" t="s">
        <v>109</v>
      </c>
      <c r="BG238" s="175">
        <f>IF($N$238="zákl. přenesená",$J$238,0)</f>
        <v>0</v>
      </c>
      <c r="BJ238" s="26" t="s">
        <v>113</v>
      </c>
      <c r="BK238" s="175">
        <f>ROUND($I$238*$H$238,2)</f>
        <v>0</v>
      </c>
    </row>
    <row r="239" spans="2:63" s="26" customFormat="1" ht="15.75" customHeight="1">
      <c r="B239" s="43"/>
      <c r="C239" s="163" t="s">
        <v>472</v>
      </c>
      <c r="D239" s="163" t="s">
        <v>110</v>
      </c>
      <c r="E239" s="164" t="s">
        <v>473</v>
      </c>
      <c r="F239" s="165" t="s">
        <v>474</v>
      </c>
      <c r="G239" s="166" t="s">
        <v>108</v>
      </c>
      <c r="H239" s="167">
        <v>84</v>
      </c>
      <c r="I239" s="168"/>
      <c r="J239" s="169">
        <f>ROUND($I$239*$H$239,2)</f>
        <v>0</v>
      </c>
      <c r="K239" s="170"/>
      <c r="L239" s="63"/>
      <c r="M239" s="171"/>
      <c r="N239" s="172" t="s">
        <v>41</v>
      </c>
      <c r="O239" s="173">
        <v>0.032</v>
      </c>
      <c r="P239" s="173">
        <f>$O$239*$H$239</f>
        <v>2.688</v>
      </c>
      <c r="Q239" s="173">
        <v>0</v>
      </c>
      <c r="R239" s="173">
        <f>$Q$239*$H$239</f>
        <v>0</v>
      </c>
      <c r="S239" s="173">
        <v>0</v>
      </c>
      <c r="T239" s="174">
        <f>$S$239*$H$239</f>
        <v>0</v>
      </c>
      <c r="AR239" s="26" t="s">
        <v>113</v>
      </c>
      <c r="AT239" s="26" t="s">
        <v>114</v>
      </c>
      <c r="AU239" s="26" t="s">
        <v>73</v>
      </c>
      <c r="AY239" s="26" t="s">
        <v>109</v>
      </c>
      <c r="BG239" s="175">
        <f>IF($N$239="zákl. přenesená",$J$239,0)</f>
        <v>0</v>
      </c>
      <c r="BJ239" s="26" t="s">
        <v>113</v>
      </c>
      <c r="BK239" s="175">
        <f>ROUND($I$239*$H$239,2)</f>
        <v>0</v>
      </c>
    </row>
    <row r="240" spans="2:63" s="26" customFormat="1" ht="15.75" customHeight="1">
      <c r="B240" s="43"/>
      <c r="C240" s="176" t="s">
        <v>475</v>
      </c>
      <c r="D240" s="176" t="s">
        <v>115</v>
      </c>
      <c r="E240" s="177" t="s">
        <v>476</v>
      </c>
      <c r="F240" s="178" t="s">
        <v>477</v>
      </c>
      <c r="G240" s="179" t="s">
        <v>426</v>
      </c>
      <c r="H240" s="180">
        <v>1.26</v>
      </c>
      <c r="I240" s="181"/>
      <c r="J240" s="182">
        <f>ROUND($I$240*$H$240,2)</f>
        <v>0</v>
      </c>
      <c r="K240" s="183"/>
      <c r="L240" s="184"/>
      <c r="M240" s="185"/>
      <c r="N240" s="186" t="s">
        <v>41</v>
      </c>
      <c r="O240" s="44"/>
      <c r="P240" s="44"/>
      <c r="Q240" s="173">
        <v>0</v>
      </c>
      <c r="R240" s="173">
        <f>$Q$240*$H$240</f>
        <v>0</v>
      </c>
      <c r="S240" s="173">
        <v>0</v>
      </c>
      <c r="T240" s="174">
        <f>$S$240*$H$240</f>
        <v>0</v>
      </c>
      <c r="AR240" s="26" t="s">
        <v>113</v>
      </c>
      <c r="AT240" s="26" t="s">
        <v>110</v>
      </c>
      <c r="AU240" s="26" t="s">
        <v>73</v>
      </c>
      <c r="AY240" s="26" t="s">
        <v>109</v>
      </c>
      <c r="BG240" s="175">
        <f>IF($N$240="zákl. přenesená",$J$240,0)</f>
        <v>0</v>
      </c>
      <c r="BJ240" s="26" t="s">
        <v>113</v>
      </c>
      <c r="BK240" s="175">
        <f>ROUND($I$240*$H$240,2)</f>
        <v>0</v>
      </c>
    </row>
    <row r="241" spans="2:51" s="26" customFormat="1" ht="15.75" customHeight="1">
      <c r="B241" s="187"/>
      <c r="C241" s="188"/>
      <c r="D241" s="189" t="s">
        <v>118</v>
      </c>
      <c r="E241" s="188"/>
      <c r="F241" s="190" t="s">
        <v>478</v>
      </c>
      <c r="G241" s="188"/>
      <c r="H241" s="191">
        <v>1.26</v>
      </c>
      <c r="J241" s="188"/>
      <c r="K241" s="188"/>
      <c r="L241" s="192"/>
      <c r="M241" s="193"/>
      <c r="N241" s="188"/>
      <c r="O241" s="188"/>
      <c r="P241" s="188"/>
      <c r="Q241" s="188"/>
      <c r="R241" s="188"/>
      <c r="S241" s="188"/>
      <c r="T241" s="194"/>
      <c r="AT241" s="195" t="s">
        <v>118</v>
      </c>
      <c r="AU241" s="195" t="s">
        <v>73</v>
      </c>
      <c r="AV241" s="195" t="s">
        <v>75</v>
      </c>
      <c r="AW241" s="195" t="s">
        <v>66</v>
      </c>
      <c r="AX241" s="195" t="s">
        <v>73</v>
      </c>
      <c r="AY241" s="195" t="s">
        <v>109</v>
      </c>
    </row>
    <row r="242" spans="2:63" s="26" customFormat="1" ht="15.75" customHeight="1">
      <c r="B242" s="43"/>
      <c r="C242" s="176" t="s">
        <v>479</v>
      </c>
      <c r="D242" s="176" t="s">
        <v>115</v>
      </c>
      <c r="E242" s="177" t="s">
        <v>480</v>
      </c>
      <c r="F242" s="178" t="s">
        <v>481</v>
      </c>
      <c r="G242" s="179" t="s">
        <v>426</v>
      </c>
      <c r="H242" s="180">
        <v>1.26</v>
      </c>
      <c r="I242" s="181"/>
      <c r="J242" s="182">
        <f>ROUND($I$242*$H$242,2)</f>
        <v>0</v>
      </c>
      <c r="K242" s="183"/>
      <c r="L242" s="184"/>
      <c r="M242" s="185"/>
      <c r="N242" s="186" t="s">
        <v>41</v>
      </c>
      <c r="O242" s="44"/>
      <c r="P242" s="44"/>
      <c r="Q242" s="173">
        <v>0</v>
      </c>
      <c r="R242" s="173">
        <f>$Q$242*$H$242</f>
        <v>0</v>
      </c>
      <c r="S242" s="173">
        <v>0</v>
      </c>
      <c r="T242" s="174">
        <f>$S$242*$H$242</f>
        <v>0</v>
      </c>
      <c r="AR242" s="26" t="s">
        <v>113</v>
      </c>
      <c r="AT242" s="26" t="s">
        <v>110</v>
      </c>
      <c r="AU242" s="26" t="s">
        <v>73</v>
      </c>
      <c r="AY242" s="26" t="s">
        <v>109</v>
      </c>
      <c r="BG242" s="175">
        <f>IF($N$242="zákl. přenesená",$J$242,0)</f>
        <v>0</v>
      </c>
      <c r="BJ242" s="26" t="s">
        <v>113</v>
      </c>
      <c r="BK242" s="175">
        <f>ROUND($I$242*$H$242,2)</f>
        <v>0</v>
      </c>
    </row>
    <row r="243" spans="2:51" s="26" customFormat="1" ht="15.75" customHeight="1">
      <c r="B243" s="187"/>
      <c r="C243" s="188"/>
      <c r="D243" s="189" t="s">
        <v>118</v>
      </c>
      <c r="E243" s="188"/>
      <c r="F243" s="190" t="s">
        <v>478</v>
      </c>
      <c r="G243" s="188"/>
      <c r="H243" s="191">
        <v>1.26</v>
      </c>
      <c r="J243" s="188"/>
      <c r="K243" s="188"/>
      <c r="L243" s="192"/>
      <c r="M243" s="193"/>
      <c r="N243" s="188"/>
      <c r="O243" s="188"/>
      <c r="P243" s="188"/>
      <c r="Q243" s="188"/>
      <c r="R243" s="188"/>
      <c r="S243" s="188"/>
      <c r="T243" s="194"/>
      <c r="AT243" s="195" t="s">
        <v>118</v>
      </c>
      <c r="AU243" s="195" t="s">
        <v>73</v>
      </c>
      <c r="AV243" s="195" t="s">
        <v>75</v>
      </c>
      <c r="AW243" s="195" t="s">
        <v>66</v>
      </c>
      <c r="AX243" s="195" t="s">
        <v>73</v>
      </c>
      <c r="AY243" s="195" t="s">
        <v>109</v>
      </c>
    </row>
    <row r="244" spans="2:63" s="26" customFormat="1" ht="15.75" customHeight="1">
      <c r="B244" s="43"/>
      <c r="C244" s="176" t="s">
        <v>482</v>
      </c>
      <c r="D244" s="176" t="s">
        <v>115</v>
      </c>
      <c r="E244" s="177" t="s">
        <v>483</v>
      </c>
      <c r="F244" s="178" t="s">
        <v>484</v>
      </c>
      <c r="G244" s="179" t="s">
        <v>352</v>
      </c>
      <c r="H244" s="180">
        <v>12.096</v>
      </c>
      <c r="I244" s="181"/>
      <c r="J244" s="182">
        <f>ROUND($I$244*$H$244,2)</f>
        <v>0</v>
      </c>
      <c r="K244" s="183"/>
      <c r="L244" s="184"/>
      <c r="M244" s="185"/>
      <c r="N244" s="186" t="s">
        <v>41</v>
      </c>
      <c r="O244" s="44"/>
      <c r="P244" s="44"/>
      <c r="Q244" s="173">
        <v>1</v>
      </c>
      <c r="R244" s="173">
        <f>$Q$244*$H$244</f>
        <v>12.096</v>
      </c>
      <c r="S244" s="173">
        <v>0</v>
      </c>
      <c r="T244" s="174">
        <f>$S$244*$H$244</f>
        <v>0</v>
      </c>
      <c r="AR244" s="26" t="s">
        <v>113</v>
      </c>
      <c r="AT244" s="26" t="s">
        <v>110</v>
      </c>
      <c r="AU244" s="26" t="s">
        <v>73</v>
      </c>
      <c r="AY244" s="26" t="s">
        <v>109</v>
      </c>
      <c r="BG244" s="175">
        <f>IF($N$244="zákl. přenesená",$J$244,0)</f>
        <v>0</v>
      </c>
      <c r="BJ244" s="26" t="s">
        <v>113</v>
      </c>
      <c r="BK244" s="175">
        <f>ROUND($I$244*$H$244,2)</f>
        <v>0</v>
      </c>
    </row>
    <row r="245" spans="2:51" s="26" customFormat="1" ht="15.75" customHeight="1">
      <c r="B245" s="187"/>
      <c r="C245" s="188"/>
      <c r="D245" s="189" t="s">
        <v>118</v>
      </c>
      <c r="E245" s="188"/>
      <c r="F245" s="190" t="s">
        <v>485</v>
      </c>
      <c r="G245" s="188"/>
      <c r="H245" s="191">
        <v>12.096</v>
      </c>
      <c r="J245" s="188"/>
      <c r="K245" s="188"/>
      <c r="L245" s="192"/>
      <c r="M245" s="193"/>
      <c r="N245" s="188"/>
      <c r="O245" s="188"/>
      <c r="P245" s="188"/>
      <c r="Q245" s="188"/>
      <c r="R245" s="188"/>
      <c r="S245" s="188"/>
      <c r="T245" s="194"/>
      <c r="AT245" s="195" t="s">
        <v>118</v>
      </c>
      <c r="AU245" s="195" t="s">
        <v>73</v>
      </c>
      <c r="AV245" s="195" t="s">
        <v>75</v>
      </c>
      <c r="AW245" s="195" t="s">
        <v>66</v>
      </c>
      <c r="AX245" s="195" t="s">
        <v>73</v>
      </c>
      <c r="AY245" s="195" t="s">
        <v>109</v>
      </c>
    </row>
    <row r="246" spans="2:63" s="26" customFormat="1" ht="15.75" customHeight="1">
      <c r="B246" s="43"/>
      <c r="C246" s="163" t="s">
        <v>486</v>
      </c>
      <c r="D246" s="163" t="s">
        <v>110</v>
      </c>
      <c r="E246" s="164" t="s">
        <v>487</v>
      </c>
      <c r="F246" s="165" t="s">
        <v>488</v>
      </c>
      <c r="G246" s="166" t="s">
        <v>110</v>
      </c>
      <c r="H246" s="167">
        <v>452</v>
      </c>
      <c r="I246" s="168"/>
      <c r="J246" s="169">
        <f>ROUND($I$246*$H$246,2)</f>
        <v>0</v>
      </c>
      <c r="K246" s="170"/>
      <c r="L246" s="63"/>
      <c r="M246" s="171"/>
      <c r="N246" s="172" t="s">
        <v>41</v>
      </c>
      <c r="O246" s="173">
        <v>0.029</v>
      </c>
      <c r="P246" s="173">
        <f>$O$246*$H$246</f>
        <v>13.108</v>
      </c>
      <c r="Q246" s="173">
        <v>0</v>
      </c>
      <c r="R246" s="173">
        <f>$Q$246*$H$246</f>
        <v>0</v>
      </c>
      <c r="S246" s="173">
        <v>0</v>
      </c>
      <c r="T246" s="174">
        <f>$S$246*$H$246</f>
        <v>0</v>
      </c>
      <c r="AR246" s="26" t="s">
        <v>113</v>
      </c>
      <c r="AT246" s="26" t="s">
        <v>114</v>
      </c>
      <c r="AU246" s="26" t="s">
        <v>73</v>
      </c>
      <c r="AY246" s="26" t="s">
        <v>109</v>
      </c>
      <c r="BG246" s="175">
        <f>IF($N$246="zákl. přenesená",$J$246,0)</f>
        <v>0</v>
      </c>
      <c r="BJ246" s="26" t="s">
        <v>113</v>
      </c>
      <c r="BK246" s="175">
        <f>ROUND($I$246*$H$246,2)</f>
        <v>0</v>
      </c>
    </row>
    <row r="247" spans="2:63" s="26" customFormat="1" ht="15.75" customHeight="1">
      <c r="B247" s="43"/>
      <c r="C247" s="176" t="s">
        <v>489</v>
      </c>
      <c r="D247" s="176" t="s">
        <v>115</v>
      </c>
      <c r="E247" s="177" t="s">
        <v>476</v>
      </c>
      <c r="F247" s="178" t="s">
        <v>477</v>
      </c>
      <c r="G247" s="179" t="s">
        <v>426</v>
      </c>
      <c r="H247" s="180">
        <v>2.712</v>
      </c>
      <c r="I247" s="181"/>
      <c r="J247" s="182">
        <f>ROUND($I$247*$H$247,2)</f>
        <v>0</v>
      </c>
      <c r="K247" s="183"/>
      <c r="L247" s="184"/>
      <c r="M247" s="185"/>
      <c r="N247" s="186" t="s">
        <v>41</v>
      </c>
      <c r="O247" s="44"/>
      <c r="P247" s="44"/>
      <c r="Q247" s="173">
        <v>0</v>
      </c>
      <c r="R247" s="173">
        <f>$Q$247*$H$247</f>
        <v>0</v>
      </c>
      <c r="S247" s="173">
        <v>0</v>
      </c>
      <c r="T247" s="174">
        <f>$S$247*$H$247</f>
        <v>0</v>
      </c>
      <c r="AR247" s="26" t="s">
        <v>113</v>
      </c>
      <c r="AT247" s="26" t="s">
        <v>110</v>
      </c>
      <c r="AU247" s="26" t="s">
        <v>73</v>
      </c>
      <c r="AY247" s="26" t="s">
        <v>109</v>
      </c>
      <c r="BG247" s="175">
        <f>IF($N$247="zákl. přenesená",$J$247,0)</f>
        <v>0</v>
      </c>
      <c r="BJ247" s="26" t="s">
        <v>113</v>
      </c>
      <c r="BK247" s="175">
        <f>ROUND($I$247*$H$247,2)</f>
        <v>0</v>
      </c>
    </row>
    <row r="248" spans="2:51" s="26" customFormat="1" ht="15.75" customHeight="1">
      <c r="B248" s="187"/>
      <c r="C248" s="188"/>
      <c r="D248" s="189" t="s">
        <v>118</v>
      </c>
      <c r="E248" s="188"/>
      <c r="F248" s="190" t="s">
        <v>490</v>
      </c>
      <c r="G248" s="188"/>
      <c r="H248" s="191">
        <v>2.712</v>
      </c>
      <c r="J248" s="188"/>
      <c r="K248" s="188"/>
      <c r="L248" s="192"/>
      <c r="M248" s="193"/>
      <c r="N248" s="188"/>
      <c r="O248" s="188"/>
      <c r="P248" s="188"/>
      <c r="Q248" s="188"/>
      <c r="R248" s="188"/>
      <c r="S248" s="188"/>
      <c r="T248" s="194"/>
      <c r="AT248" s="195" t="s">
        <v>118</v>
      </c>
      <c r="AU248" s="195" t="s">
        <v>73</v>
      </c>
      <c r="AV248" s="195" t="s">
        <v>75</v>
      </c>
      <c r="AW248" s="195" t="s">
        <v>66</v>
      </c>
      <c r="AX248" s="195" t="s">
        <v>73</v>
      </c>
      <c r="AY248" s="195" t="s">
        <v>109</v>
      </c>
    </row>
    <row r="249" spans="2:63" s="26" customFormat="1" ht="15.75" customHeight="1">
      <c r="B249" s="43"/>
      <c r="C249" s="176" t="s">
        <v>491</v>
      </c>
      <c r="D249" s="176" t="s">
        <v>115</v>
      </c>
      <c r="E249" s="177" t="s">
        <v>480</v>
      </c>
      <c r="F249" s="178" t="s">
        <v>481</v>
      </c>
      <c r="G249" s="179" t="s">
        <v>426</v>
      </c>
      <c r="H249" s="180">
        <v>0.452</v>
      </c>
      <c r="I249" s="181"/>
      <c r="J249" s="182">
        <f>ROUND($I$249*$H$249,2)</f>
        <v>0</v>
      </c>
      <c r="K249" s="183"/>
      <c r="L249" s="184"/>
      <c r="M249" s="185"/>
      <c r="N249" s="186" t="s">
        <v>41</v>
      </c>
      <c r="O249" s="44"/>
      <c r="P249" s="44"/>
      <c r="Q249" s="173">
        <v>0</v>
      </c>
      <c r="R249" s="173">
        <f>$Q$249*$H$249</f>
        <v>0</v>
      </c>
      <c r="S249" s="173">
        <v>0</v>
      </c>
      <c r="T249" s="174">
        <f>$S$249*$H$249</f>
        <v>0</v>
      </c>
      <c r="AR249" s="26" t="s">
        <v>113</v>
      </c>
      <c r="AT249" s="26" t="s">
        <v>110</v>
      </c>
      <c r="AU249" s="26" t="s">
        <v>73</v>
      </c>
      <c r="AY249" s="26" t="s">
        <v>109</v>
      </c>
      <c r="BG249" s="175">
        <f>IF($N$249="zákl. přenesená",$J$249,0)</f>
        <v>0</v>
      </c>
      <c r="BJ249" s="26" t="s">
        <v>113</v>
      </c>
      <c r="BK249" s="175">
        <f>ROUND($I$249*$H$249,2)</f>
        <v>0</v>
      </c>
    </row>
    <row r="250" spans="2:51" s="26" customFormat="1" ht="15.75" customHeight="1">
      <c r="B250" s="187"/>
      <c r="C250" s="188"/>
      <c r="D250" s="189" t="s">
        <v>118</v>
      </c>
      <c r="E250" s="188"/>
      <c r="F250" s="190" t="s">
        <v>492</v>
      </c>
      <c r="G250" s="188"/>
      <c r="H250" s="191">
        <v>0.452</v>
      </c>
      <c r="J250" s="188"/>
      <c r="K250" s="188"/>
      <c r="L250" s="192"/>
      <c r="M250" s="193"/>
      <c r="N250" s="188"/>
      <c r="O250" s="188"/>
      <c r="P250" s="188"/>
      <c r="Q250" s="188"/>
      <c r="R250" s="188"/>
      <c r="S250" s="188"/>
      <c r="T250" s="194"/>
      <c r="AT250" s="195" t="s">
        <v>118</v>
      </c>
      <c r="AU250" s="195" t="s">
        <v>73</v>
      </c>
      <c r="AV250" s="195" t="s">
        <v>75</v>
      </c>
      <c r="AW250" s="195" t="s">
        <v>66</v>
      </c>
      <c r="AX250" s="195" t="s">
        <v>73</v>
      </c>
      <c r="AY250" s="195" t="s">
        <v>109</v>
      </c>
    </row>
    <row r="251" spans="2:63" s="26" customFormat="1" ht="15.75" customHeight="1">
      <c r="B251" s="43"/>
      <c r="C251" s="176" t="s">
        <v>493</v>
      </c>
      <c r="D251" s="176" t="s">
        <v>115</v>
      </c>
      <c r="E251" s="177" t="s">
        <v>483</v>
      </c>
      <c r="F251" s="178" t="s">
        <v>484</v>
      </c>
      <c r="G251" s="179" t="s">
        <v>352</v>
      </c>
      <c r="H251" s="180">
        <v>65.088</v>
      </c>
      <c r="I251" s="181"/>
      <c r="J251" s="182">
        <f>ROUND($I$251*$H$251,2)</f>
        <v>0</v>
      </c>
      <c r="K251" s="183"/>
      <c r="L251" s="184"/>
      <c r="M251" s="185"/>
      <c r="N251" s="186" t="s">
        <v>41</v>
      </c>
      <c r="O251" s="44"/>
      <c r="P251" s="44"/>
      <c r="Q251" s="173">
        <v>1</v>
      </c>
      <c r="R251" s="173">
        <f>$Q$251*$H$251</f>
        <v>65.088</v>
      </c>
      <c r="S251" s="173">
        <v>0</v>
      </c>
      <c r="T251" s="174">
        <f>$S$251*$H$251</f>
        <v>0</v>
      </c>
      <c r="AR251" s="26" t="s">
        <v>113</v>
      </c>
      <c r="AT251" s="26" t="s">
        <v>110</v>
      </c>
      <c r="AU251" s="26" t="s">
        <v>73</v>
      </c>
      <c r="AY251" s="26" t="s">
        <v>109</v>
      </c>
      <c r="BG251" s="175">
        <f>IF($N$251="zákl. přenesená",$J$251,0)</f>
        <v>0</v>
      </c>
      <c r="BJ251" s="26" t="s">
        <v>113</v>
      </c>
      <c r="BK251" s="175">
        <f>ROUND($I$251*$H$251,2)</f>
        <v>0</v>
      </c>
    </row>
    <row r="252" spans="2:51" s="26" customFormat="1" ht="15.75" customHeight="1">
      <c r="B252" s="187"/>
      <c r="C252" s="188"/>
      <c r="D252" s="189" t="s">
        <v>118</v>
      </c>
      <c r="E252" s="188"/>
      <c r="F252" s="190" t="s">
        <v>494</v>
      </c>
      <c r="G252" s="188"/>
      <c r="H252" s="191">
        <v>65.088</v>
      </c>
      <c r="J252" s="188"/>
      <c r="K252" s="188"/>
      <c r="L252" s="192"/>
      <c r="M252" s="193"/>
      <c r="N252" s="188"/>
      <c r="O252" s="188"/>
      <c r="P252" s="188"/>
      <c r="Q252" s="188"/>
      <c r="R252" s="188"/>
      <c r="S252" s="188"/>
      <c r="T252" s="194"/>
      <c r="AT252" s="195" t="s">
        <v>118</v>
      </c>
      <c r="AU252" s="195" t="s">
        <v>73</v>
      </c>
      <c r="AV252" s="195" t="s">
        <v>75</v>
      </c>
      <c r="AW252" s="195" t="s">
        <v>66</v>
      </c>
      <c r="AX252" s="195" t="s">
        <v>73</v>
      </c>
      <c r="AY252" s="195" t="s">
        <v>109</v>
      </c>
    </row>
    <row r="253" spans="2:63" s="26" customFormat="1" ht="15.75" customHeight="1">
      <c r="B253" s="43"/>
      <c r="C253" s="163" t="s">
        <v>495</v>
      </c>
      <c r="D253" s="163" t="s">
        <v>110</v>
      </c>
      <c r="E253" s="164" t="s">
        <v>496</v>
      </c>
      <c r="F253" s="165" t="s">
        <v>497</v>
      </c>
      <c r="G253" s="166" t="s">
        <v>498</v>
      </c>
      <c r="H253" s="167">
        <v>8</v>
      </c>
      <c r="I253" s="168"/>
      <c r="J253" s="169">
        <f>ROUND($I$253*$H$253,2)</f>
        <v>0</v>
      </c>
      <c r="K253" s="170"/>
      <c r="L253" s="63"/>
      <c r="M253" s="171"/>
      <c r="N253" s="172" t="s">
        <v>41</v>
      </c>
      <c r="O253" s="173">
        <v>0.045</v>
      </c>
      <c r="P253" s="173">
        <f>$O$253*$H$253</f>
        <v>0.36</v>
      </c>
      <c r="Q253" s="173">
        <v>0</v>
      </c>
      <c r="R253" s="173">
        <f>$Q$253*$H$253</f>
        <v>0</v>
      </c>
      <c r="S253" s="173">
        <v>0</v>
      </c>
      <c r="T253" s="174">
        <f>$S$253*$H$253</f>
        <v>0</v>
      </c>
      <c r="AR253" s="26" t="s">
        <v>113</v>
      </c>
      <c r="AT253" s="26" t="s">
        <v>114</v>
      </c>
      <c r="AU253" s="26" t="s">
        <v>73</v>
      </c>
      <c r="AY253" s="26" t="s">
        <v>109</v>
      </c>
      <c r="BG253" s="175">
        <f>IF($N$253="zákl. přenesená",$J$253,0)</f>
        <v>0</v>
      </c>
      <c r="BJ253" s="26" t="s">
        <v>113</v>
      </c>
      <c r="BK253" s="175">
        <f>ROUND($I$253*$H$253,2)</f>
        <v>0</v>
      </c>
    </row>
    <row r="254" spans="2:63" s="26" customFormat="1" ht="15.75" customHeight="1">
      <c r="B254" s="43"/>
      <c r="C254" s="176" t="s">
        <v>499</v>
      </c>
      <c r="D254" s="176" t="s">
        <v>115</v>
      </c>
      <c r="E254" s="177" t="s">
        <v>500</v>
      </c>
      <c r="F254" s="178" t="s">
        <v>501</v>
      </c>
      <c r="G254" s="179" t="s">
        <v>352</v>
      </c>
      <c r="H254" s="180">
        <v>0.32</v>
      </c>
      <c r="I254" s="181"/>
      <c r="J254" s="182">
        <f>ROUND($I$254*$H$254,2)</f>
        <v>0</v>
      </c>
      <c r="K254" s="183"/>
      <c r="L254" s="184"/>
      <c r="M254" s="185"/>
      <c r="N254" s="186" t="s">
        <v>41</v>
      </c>
      <c r="O254" s="44"/>
      <c r="P254" s="44"/>
      <c r="Q254" s="173">
        <v>1</v>
      </c>
      <c r="R254" s="173">
        <f>$Q$254*$H$254</f>
        <v>0.32</v>
      </c>
      <c r="S254" s="173">
        <v>0</v>
      </c>
      <c r="T254" s="174">
        <f>$S$254*$H$254</f>
        <v>0</v>
      </c>
      <c r="AR254" s="26" t="s">
        <v>113</v>
      </c>
      <c r="AT254" s="26" t="s">
        <v>110</v>
      </c>
      <c r="AU254" s="26" t="s">
        <v>73</v>
      </c>
      <c r="AY254" s="26" t="s">
        <v>109</v>
      </c>
      <c r="BG254" s="175">
        <f>IF($N$254="zákl. přenesená",$J$254,0)</f>
        <v>0</v>
      </c>
      <c r="BJ254" s="26" t="s">
        <v>113</v>
      </c>
      <c r="BK254" s="175">
        <f>ROUND($I$254*$H$254,2)</f>
        <v>0</v>
      </c>
    </row>
    <row r="255" spans="2:51" s="26" customFormat="1" ht="15.75" customHeight="1">
      <c r="B255" s="187"/>
      <c r="C255" s="188"/>
      <c r="D255" s="189" t="s">
        <v>118</v>
      </c>
      <c r="E255" s="188"/>
      <c r="F255" s="190" t="s">
        <v>502</v>
      </c>
      <c r="G255" s="188"/>
      <c r="H255" s="191">
        <v>0.32</v>
      </c>
      <c r="J255" s="188"/>
      <c r="K255" s="188"/>
      <c r="L255" s="192"/>
      <c r="M255" s="193"/>
      <c r="N255" s="188"/>
      <c r="O255" s="188"/>
      <c r="P255" s="188"/>
      <c r="Q255" s="188"/>
      <c r="R255" s="188"/>
      <c r="S255" s="188"/>
      <c r="T255" s="194"/>
      <c r="AT255" s="195" t="s">
        <v>118</v>
      </c>
      <c r="AU255" s="195" t="s">
        <v>73</v>
      </c>
      <c r="AV255" s="195" t="s">
        <v>75</v>
      </c>
      <c r="AW255" s="195" t="s">
        <v>66</v>
      </c>
      <c r="AX255" s="195" t="s">
        <v>73</v>
      </c>
      <c r="AY255" s="195" t="s">
        <v>109</v>
      </c>
    </row>
    <row r="256" spans="2:63" s="26" customFormat="1" ht="15.75" customHeight="1">
      <c r="B256" s="43"/>
      <c r="C256" s="163" t="s">
        <v>503</v>
      </c>
      <c r="D256" s="163" t="s">
        <v>110</v>
      </c>
      <c r="E256" s="164" t="s">
        <v>504</v>
      </c>
      <c r="F256" s="165" t="s">
        <v>505</v>
      </c>
      <c r="G256" s="166" t="s">
        <v>342</v>
      </c>
      <c r="H256" s="167">
        <v>32</v>
      </c>
      <c r="I256" s="168"/>
      <c r="J256" s="169">
        <f>ROUND($I$256*$H$256,2)</f>
        <v>0</v>
      </c>
      <c r="K256" s="170"/>
      <c r="L256" s="63"/>
      <c r="M256" s="171"/>
      <c r="N256" s="197" t="s">
        <v>41</v>
      </c>
      <c r="O256" s="198">
        <v>0</v>
      </c>
      <c r="P256" s="198">
        <f>$O$256*$H$256</f>
        <v>0</v>
      </c>
      <c r="Q256" s="198">
        <v>0</v>
      </c>
      <c r="R256" s="198">
        <f>$Q$256*$H$256</f>
        <v>0</v>
      </c>
      <c r="S256" s="198">
        <v>0</v>
      </c>
      <c r="T256" s="199">
        <f>$S$256*$H$256</f>
        <v>0</v>
      </c>
      <c r="AR256" s="26" t="s">
        <v>113</v>
      </c>
      <c r="AT256" s="26" t="s">
        <v>114</v>
      </c>
      <c r="AU256" s="26" t="s">
        <v>73</v>
      </c>
      <c r="AY256" s="26" t="s">
        <v>109</v>
      </c>
      <c r="BG256" s="175">
        <f>IF($N$256="zákl. přenesená",$J$256,0)</f>
        <v>0</v>
      </c>
      <c r="BJ256" s="26" t="s">
        <v>113</v>
      </c>
      <c r="BK256" s="175">
        <f>ROUND($I$256*$H$256,2)</f>
        <v>0</v>
      </c>
    </row>
    <row r="257" spans="2:12" s="26" customFormat="1" ht="7.5" customHeight="1">
      <c r="B257" s="58"/>
      <c r="C257" s="59"/>
      <c r="D257" s="59"/>
      <c r="E257" s="59"/>
      <c r="F257" s="59"/>
      <c r="G257" s="59"/>
      <c r="H257" s="59"/>
      <c r="I257" s="124"/>
      <c r="J257" s="59"/>
      <c r="K257" s="59"/>
      <c r="L257" s="63"/>
    </row>
    <row r="258" s="22" customFormat="1" ht="14.25" customHeight="1"/>
  </sheetData>
  <sheetProtection password="CC35" sheet="1" objects="1" scenarios="1" formatColumns="0" formatRows="0" sort="0" autoFilter="0"/>
  <autoFilter ref="C72:K72"/>
  <mergeCells count="9">
    <mergeCell ref="E65:H65"/>
    <mergeCell ref="G1:H1"/>
    <mergeCell ref="L2:V2"/>
    <mergeCell ref="E7:H7"/>
    <mergeCell ref="E9:H9"/>
    <mergeCell ref="E24:H24"/>
    <mergeCell ref="E41:H41"/>
    <mergeCell ref="E43:H43"/>
    <mergeCell ref="E63:H63"/>
  </mergeCells>
  <hyperlinks>
    <hyperlink ref="F1:G1" location="C2" tooltip="Krycí list soupisu" display="1) Krycí list soupisu"/>
    <hyperlink ref="G1:H1" location="C50" tooltip="Rekapitulace" display="2) Rekapitulace"/>
    <hyperlink ref="J1" location="C7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2" customWidth="1"/>
    <col min="2" max="2" width="1.66796875" style="22" customWidth="1"/>
    <col min="3" max="3" width="4.16015625" style="22" customWidth="1"/>
    <col min="4" max="4" width="4.33203125" style="22" customWidth="1"/>
    <col min="5" max="5" width="17.16015625" style="22" customWidth="1"/>
    <col min="6" max="6" width="90.83203125" style="22" customWidth="1"/>
    <col min="7" max="7" width="8.66015625" style="22" customWidth="1"/>
    <col min="8" max="8" width="11.16015625" style="22" customWidth="1"/>
    <col min="9" max="9" width="12.66015625" style="22" customWidth="1"/>
    <col min="10" max="10" width="23.5" style="22" customWidth="1"/>
    <col min="11" max="11" width="15.5" style="22" customWidth="1"/>
    <col min="12" max="12" width="12" style="22" customWidth="1"/>
    <col min="13" max="18" width="10.5" style="22" hidden="1" customWidth="1"/>
    <col min="19" max="19" width="8.16015625" style="22" hidden="1" customWidth="1"/>
    <col min="20" max="20" width="29.66015625" style="22" hidden="1" customWidth="1"/>
    <col min="21" max="21" width="16.33203125" style="22" hidden="1" customWidth="1"/>
    <col min="22" max="22" width="12.33203125" style="22" customWidth="1"/>
    <col min="23" max="23" width="16.33203125" style="22" customWidth="1"/>
    <col min="24" max="24" width="12.16015625" style="22" customWidth="1"/>
    <col min="25" max="25" width="15" style="22" customWidth="1"/>
    <col min="26" max="26" width="11" style="22" customWidth="1"/>
    <col min="27" max="27" width="15" style="22" customWidth="1"/>
    <col min="28" max="28" width="16.33203125" style="22" customWidth="1"/>
    <col min="29" max="29" width="11" style="22" customWidth="1"/>
    <col min="30" max="30" width="15" style="22" customWidth="1"/>
    <col min="31" max="31" width="16.33203125" style="22" customWidth="1"/>
    <col min="32" max="43" width="10.5" style="21" customWidth="1"/>
    <col min="44" max="64" width="10.5" style="22" hidden="1" customWidth="1"/>
    <col min="65" max="16384" width="10.5" style="21" customWidth="1"/>
  </cols>
  <sheetData>
    <row r="1" spans="1:256" s="23" customFormat="1" ht="22.5" customHeight="1">
      <c r="A1" s="25"/>
      <c r="B1" s="215"/>
      <c r="C1" s="215"/>
      <c r="D1" s="214" t="s">
        <v>1</v>
      </c>
      <c r="E1" s="215"/>
      <c r="F1" s="216" t="s">
        <v>542</v>
      </c>
      <c r="G1" s="311" t="s">
        <v>543</v>
      </c>
      <c r="H1" s="311"/>
      <c r="I1" s="215"/>
      <c r="J1" s="216" t="s">
        <v>544</v>
      </c>
      <c r="K1" s="214" t="s">
        <v>79</v>
      </c>
      <c r="L1" s="216" t="s">
        <v>545</v>
      </c>
      <c r="M1" s="216"/>
      <c r="N1" s="216"/>
      <c r="O1" s="216"/>
      <c r="P1" s="216"/>
      <c r="Q1" s="216"/>
      <c r="R1" s="216"/>
      <c r="S1" s="216"/>
      <c r="T1" s="216"/>
      <c r="U1" s="212"/>
      <c r="V1" s="212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3:46" s="22" customFormat="1" ht="37.5" customHeight="1">
      <c r="C2" s="22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AT2" s="22" t="s">
        <v>78</v>
      </c>
    </row>
    <row r="3" spans="2:46" s="22" customFormat="1" ht="7.5" customHeight="1">
      <c r="B3" s="27"/>
      <c r="C3" s="28"/>
      <c r="D3" s="28"/>
      <c r="E3" s="28"/>
      <c r="F3" s="28"/>
      <c r="G3" s="28"/>
      <c r="H3" s="28"/>
      <c r="I3" s="28"/>
      <c r="J3" s="28"/>
      <c r="K3" s="29"/>
      <c r="AT3" s="22" t="s">
        <v>66</v>
      </c>
    </row>
    <row r="4" spans="2:46" s="22" customFormat="1" ht="37.5" customHeight="1">
      <c r="B4" s="30"/>
      <c r="C4" s="31"/>
      <c r="D4" s="32" t="s">
        <v>80</v>
      </c>
      <c r="E4" s="31"/>
      <c r="F4" s="31"/>
      <c r="G4" s="31"/>
      <c r="H4" s="31"/>
      <c r="I4" s="31"/>
      <c r="J4" s="31"/>
      <c r="K4" s="33"/>
      <c r="M4" s="34" t="s">
        <v>81</v>
      </c>
      <c r="AT4" s="22" t="s">
        <v>82</v>
      </c>
    </row>
    <row r="5" spans="2:11" s="22" customFormat="1" ht="7.5" customHeight="1">
      <c r="B5" s="30"/>
      <c r="C5" s="31"/>
      <c r="D5" s="31"/>
      <c r="E5" s="31"/>
      <c r="F5" s="31"/>
      <c r="G5" s="31"/>
      <c r="H5" s="31"/>
      <c r="I5" s="31"/>
      <c r="J5" s="31"/>
      <c r="K5" s="33"/>
    </row>
    <row r="6" spans="2:11" s="22" customFormat="1" ht="15.75" customHeight="1">
      <c r="B6" s="30"/>
      <c r="C6" s="31"/>
      <c r="D6" s="39" t="s">
        <v>15</v>
      </c>
      <c r="E6" s="31"/>
      <c r="F6" s="31"/>
      <c r="G6" s="31"/>
      <c r="H6" s="31"/>
      <c r="I6" s="31"/>
      <c r="J6" s="31"/>
      <c r="K6" s="33"/>
    </row>
    <row r="7" spans="2:11" s="22" customFormat="1" ht="15.75" customHeight="1">
      <c r="B7" s="30"/>
      <c r="C7" s="31"/>
      <c r="D7" s="31"/>
      <c r="E7" s="312" t="str">
        <f>'Rekapitulace stavby'!$K$6</f>
        <v>Konecchlumí - rekonstrukce vo</v>
      </c>
      <c r="F7" s="303"/>
      <c r="G7" s="303"/>
      <c r="H7" s="303"/>
      <c r="I7" s="31"/>
      <c r="J7" s="31"/>
      <c r="K7" s="33"/>
    </row>
    <row r="8" spans="2:11" s="26" customFormat="1" ht="15.75" customHeight="1">
      <c r="B8" s="43"/>
      <c r="C8" s="44"/>
      <c r="D8" s="39" t="s">
        <v>83</v>
      </c>
      <c r="E8" s="44"/>
      <c r="F8" s="44"/>
      <c r="G8" s="44"/>
      <c r="H8" s="44"/>
      <c r="I8" s="44"/>
      <c r="J8" s="44"/>
      <c r="K8" s="47"/>
    </row>
    <row r="9" spans="2:11" s="26" customFormat="1" ht="37.5" customHeight="1">
      <c r="B9" s="43"/>
      <c r="C9" s="44"/>
      <c r="D9" s="44"/>
      <c r="E9" s="298" t="s">
        <v>506</v>
      </c>
      <c r="F9" s="16"/>
      <c r="G9" s="16"/>
      <c r="H9" s="16"/>
      <c r="I9" s="44"/>
      <c r="J9" s="44"/>
      <c r="K9" s="47"/>
    </row>
    <row r="10" spans="2:11" s="26" customFormat="1" ht="14.25" customHeight="1">
      <c r="B10" s="43"/>
      <c r="C10" s="44"/>
      <c r="D10" s="44"/>
      <c r="E10" s="44"/>
      <c r="F10" s="44"/>
      <c r="G10" s="44"/>
      <c r="H10" s="44"/>
      <c r="I10" s="44"/>
      <c r="J10" s="44"/>
      <c r="K10" s="47"/>
    </row>
    <row r="11" spans="2:11" s="26" customFormat="1" ht="15" customHeight="1">
      <c r="B11" s="43"/>
      <c r="C11" s="44"/>
      <c r="D11" s="39" t="s">
        <v>17</v>
      </c>
      <c r="E11" s="44"/>
      <c r="F11" s="37"/>
      <c r="G11" s="44"/>
      <c r="H11" s="44"/>
      <c r="I11" s="39" t="s">
        <v>18</v>
      </c>
      <c r="J11" s="37"/>
      <c r="K11" s="47"/>
    </row>
    <row r="12" spans="2:11" s="26" customFormat="1" ht="15" customHeight="1">
      <c r="B12" s="43"/>
      <c r="C12" s="44"/>
      <c r="D12" s="39" t="s">
        <v>19</v>
      </c>
      <c r="E12" s="44"/>
      <c r="F12" s="37" t="s">
        <v>20</v>
      </c>
      <c r="G12" s="44"/>
      <c r="H12" s="44"/>
      <c r="I12" s="39" t="s">
        <v>21</v>
      </c>
      <c r="J12" s="72" t="str">
        <f>'Rekapitulace stavby'!$AN$8</f>
        <v>14.05.2015</v>
      </c>
      <c r="K12" s="47"/>
    </row>
    <row r="13" spans="2:11" s="26" customFormat="1" ht="12" customHeight="1">
      <c r="B13" s="43"/>
      <c r="C13" s="44"/>
      <c r="D13" s="44"/>
      <c r="E13" s="44"/>
      <c r="F13" s="44"/>
      <c r="G13" s="44"/>
      <c r="H13" s="44"/>
      <c r="I13" s="44"/>
      <c r="J13" s="44"/>
      <c r="K13" s="47"/>
    </row>
    <row r="14" spans="2:11" s="26" customFormat="1" ht="15" customHeight="1">
      <c r="B14" s="43"/>
      <c r="C14" s="44"/>
      <c r="D14" s="39" t="s">
        <v>23</v>
      </c>
      <c r="E14" s="44"/>
      <c r="F14" s="44"/>
      <c r="G14" s="44"/>
      <c r="H14" s="44"/>
      <c r="I14" s="39" t="s">
        <v>24</v>
      </c>
      <c r="J14" s="37" t="s">
        <v>25</v>
      </c>
      <c r="K14" s="47"/>
    </row>
    <row r="15" spans="2:11" s="26" customFormat="1" ht="18.75" customHeight="1">
      <c r="B15" s="43"/>
      <c r="C15" s="44"/>
      <c r="D15" s="44"/>
      <c r="E15" s="37" t="s">
        <v>26</v>
      </c>
      <c r="F15" s="44"/>
      <c r="G15" s="44"/>
      <c r="H15" s="44"/>
      <c r="I15" s="39" t="s">
        <v>27</v>
      </c>
      <c r="J15" s="37" t="s">
        <v>28</v>
      </c>
      <c r="K15" s="47"/>
    </row>
    <row r="16" spans="2:11" s="26" customFormat="1" ht="7.5" customHeight="1">
      <c r="B16" s="43"/>
      <c r="C16" s="44"/>
      <c r="D16" s="44"/>
      <c r="E16" s="44"/>
      <c r="F16" s="44"/>
      <c r="G16" s="44"/>
      <c r="H16" s="44"/>
      <c r="I16" s="44"/>
      <c r="J16" s="44"/>
      <c r="K16" s="47"/>
    </row>
    <row r="17" spans="2:11" s="26" customFormat="1" ht="15" customHeight="1">
      <c r="B17" s="43"/>
      <c r="C17" s="44"/>
      <c r="D17" s="39" t="s">
        <v>29</v>
      </c>
      <c r="E17" s="44"/>
      <c r="F17" s="44"/>
      <c r="G17" s="44"/>
      <c r="H17" s="44"/>
      <c r="I17" s="39" t="s">
        <v>24</v>
      </c>
      <c r="J17" s="37" t="str">
        <f>IF('Rekapitulace stavby'!$AN$13="","",'Rekapitulace stavby'!$AN$13)</f>
        <v>Vyplň údaj</v>
      </c>
      <c r="K17" s="47"/>
    </row>
    <row r="18" spans="2:11" s="26" customFormat="1" ht="18.75" customHeight="1">
      <c r="B18" s="43"/>
      <c r="C18" s="44"/>
      <c r="D18" s="44"/>
      <c r="E18" s="37" t="str">
        <f>IF('Rekapitulace stavby'!$E$14="","",'Rekapitulace stavby'!$E$14)</f>
        <v>Vyplň údaj</v>
      </c>
      <c r="F18" s="44"/>
      <c r="G18" s="44"/>
      <c r="H18" s="44"/>
      <c r="I18" s="39" t="s">
        <v>27</v>
      </c>
      <c r="J18" s="37" t="str">
        <f>IF('Rekapitulace stavby'!$AN$14="","",'Rekapitulace stavby'!$AN$14)</f>
        <v>Vyplň údaj</v>
      </c>
      <c r="K18" s="47"/>
    </row>
    <row r="19" spans="2:11" s="26" customFormat="1" ht="7.5" customHeight="1">
      <c r="B19" s="43"/>
      <c r="C19" s="44"/>
      <c r="D19" s="44"/>
      <c r="E19" s="44"/>
      <c r="F19" s="44"/>
      <c r="G19" s="44"/>
      <c r="H19" s="44"/>
      <c r="I19" s="44"/>
      <c r="J19" s="44"/>
      <c r="K19" s="47"/>
    </row>
    <row r="20" spans="2:11" s="26" customFormat="1" ht="15" customHeight="1">
      <c r="B20" s="43"/>
      <c r="C20" s="44"/>
      <c r="D20" s="39" t="s">
        <v>31</v>
      </c>
      <c r="E20" s="44"/>
      <c r="F20" s="44"/>
      <c r="G20" s="44"/>
      <c r="H20" s="44"/>
      <c r="I20" s="39" t="s">
        <v>24</v>
      </c>
      <c r="J20" s="37" t="s">
        <v>32</v>
      </c>
      <c r="K20" s="47"/>
    </row>
    <row r="21" spans="2:11" s="26" customFormat="1" ht="18.75" customHeight="1">
      <c r="B21" s="43"/>
      <c r="C21" s="44"/>
      <c r="D21" s="44"/>
      <c r="E21" s="37" t="s">
        <v>33</v>
      </c>
      <c r="F21" s="44"/>
      <c r="G21" s="44"/>
      <c r="H21" s="44"/>
      <c r="I21" s="39" t="s">
        <v>27</v>
      </c>
      <c r="J21" s="37"/>
      <c r="K21" s="47"/>
    </row>
    <row r="22" spans="2:11" s="26" customFormat="1" ht="7.5" customHeight="1">
      <c r="B22" s="43"/>
      <c r="C22" s="44"/>
      <c r="D22" s="44"/>
      <c r="E22" s="44"/>
      <c r="F22" s="44"/>
      <c r="G22" s="44"/>
      <c r="H22" s="44"/>
      <c r="I22" s="44"/>
      <c r="J22" s="44"/>
      <c r="K22" s="47"/>
    </row>
    <row r="23" spans="2:11" s="26" customFormat="1" ht="15" customHeight="1">
      <c r="B23" s="43"/>
      <c r="C23" s="44"/>
      <c r="D23" s="39" t="s">
        <v>34</v>
      </c>
      <c r="E23" s="44"/>
      <c r="F23" s="44"/>
      <c r="G23" s="44"/>
      <c r="H23" s="44"/>
      <c r="I23" s="44"/>
      <c r="J23" s="44"/>
      <c r="K23" s="47"/>
    </row>
    <row r="24" spans="2:11" s="112" customFormat="1" ht="15.75" customHeight="1">
      <c r="B24" s="113"/>
      <c r="C24" s="114"/>
      <c r="D24" s="114"/>
      <c r="E24" s="306"/>
      <c r="F24" s="313"/>
      <c r="G24" s="313"/>
      <c r="H24" s="313"/>
      <c r="I24" s="114"/>
      <c r="J24" s="114"/>
      <c r="K24" s="115"/>
    </row>
    <row r="25" spans="2:11" s="26" customFormat="1" ht="7.5" customHeight="1">
      <c r="B25" s="43"/>
      <c r="C25" s="44"/>
      <c r="D25" s="44"/>
      <c r="E25" s="44"/>
      <c r="F25" s="44"/>
      <c r="G25" s="44"/>
      <c r="H25" s="44"/>
      <c r="I25" s="44"/>
      <c r="J25" s="44"/>
      <c r="K25" s="47"/>
    </row>
    <row r="26" spans="2:11" s="26" customFormat="1" ht="7.5" customHeight="1">
      <c r="B26" s="43"/>
      <c r="C26" s="44"/>
      <c r="D26" s="84"/>
      <c r="E26" s="84"/>
      <c r="F26" s="84"/>
      <c r="G26" s="84"/>
      <c r="H26" s="84"/>
      <c r="I26" s="84"/>
      <c r="J26" s="84"/>
      <c r="K26" s="116"/>
    </row>
    <row r="27" spans="2:11" s="26" customFormat="1" ht="26.25" customHeight="1">
      <c r="B27" s="43"/>
      <c r="C27" s="44"/>
      <c r="D27" s="117" t="s">
        <v>36</v>
      </c>
      <c r="E27" s="44"/>
      <c r="F27" s="44"/>
      <c r="G27" s="44"/>
      <c r="H27" s="44"/>
      <c r="I27" s="44"/>
      <c r="J27" s="87">
        <f>ROUNDUP($J$76,2)</f>
        <v>0</v>
      </c>
      <c r="K27" s="47"/>
    </row>
    <row r="28" spans="2:11" s="26" customFormat="1" ht="7.5" customHeight="1">
      <c r="B28" s="43"/>
      <c r="C28" s="44"/>
      <c r="D28" s="84"/>
      <c r="E28" s="84"/>
      <c r="F28" s="84"/>
      <c r="G28" s="84"/>
      <c r="H28" s="84"/>
      <c r="I28" s="84"/>
      <c r="J28" s="84"/>
      <c r="K28" s="116"/>
    </row>
    <row r="29" spans="2:11" s="26" customFormat="1" ht="15" customHeight="1">
      <c r="B29" s="43"/>
      <c r="C29" s="44"/>
      <c r="D29" s="44"/>
      <c r="E29" s="44"/>
      <c r="F29" s="48" t="s">
        <v>38</v>
      </c>
      <c r="G29" s="44"/>
      <c r="H29" s="44"/>
      <c r="I29" s="48" t="s">
        <v>37</v>
      </c>
      <c r="J29" s="48" t="s">
        <v>39</v>
      </c>
      <c r="K29" s="47"/>
    </row>
    <row r="30" spans="2:11" s="26" customFormat="1" ht="15" customHeight="1">
      <c r="B30" s="43"/>
      <c r="C30" s="44"/>
      <c r="D30" s="50" t="s">
        <v>40</v>
      </c>
      <c r="E30" s="50" t="s">
        <v>41</v>
      </c>
      <c r="F30" s="119">
        <f>ROUNDUP(SUM($BG$76:$BG$105),2)</f>
        <v>0</v>
      </c>
      <c r="G30" s="44"/>
      <c r="H30" s="44"/>
      <c r="I30" s="200">
        <v>0.21</v>
      </c>
      <c r="J30" s="119">
        <v>0</v>
      </c>
      <c r="K30" s="47"/>
    </row>
    <row r="31" spans="2:11" s="26" customFormat="1" ht="7.5" customHeight="1">
      <c r="B31" s="43"/>
      <c r="C31" s="44"/>
      <c r="D31" s="44"/>
      <c r="E31" s="44"/>
      <c r="F31" s="44"/>
      <c r="G31" s="44"/>
      <c r="H31" s="44"/>
      <c r="I31" s="44"/>
      <c r="J31" s="44"/>
      <c r="K31" s="47"/>
    </row>
    <row r="32" spans="2:11" s="26" customFormat="1" ht="26.25" customHeight="1">
      <c r="B32" s="43"/>
      <c r="C32" s="52"/>
      <c r="D32" s="53" t="s">
        <v>42</v>
      </c>
      <c r="E32" s="54"/>
      <c r="F32" s="54"/>
      <c r="G32" s="121" t="s">
        <v>43</v>
      </c>
      <c r="H32" s="55" t="s">
        <v>44</v>
      </c>
      <c r="I32" s="54"/>
      <c r="J32" s="56">
        <f>ROUNDUP(SUM($J$27:$J$30),2)</f>
        <v>0</v>
      </c>
      <c r="K32" s="123"/>
    </row>
    <row r="33" spans="2:11" s="26" customFormat="1" ht="15" customHeight="1">
      <c r="B33" s="58"/>
      <c r="C33" s="59"/>
      <c r="D33" s="59"/>
      <c r="E33" s="59"/>
      <c r="F33" s="59"/>
      <c r="G33" s="59"/>
      <c r="H33" s="59"/>
      <c r="I33" s="59"/>
      <c r="J33" s="59"/>
      <c r="K33" s="60"/>
    </row>
    <row r="37" spans="2:11" s="26" customFormat="1" ht="7.5" customHeight="1">
      <c r="B37" s="125"/>
      <c r="C37" s="126"/>
      <c r="D37" s="126"/>
      <c r="E37" s="126"/>
      <c r="F37" s="126"/>
      <c r="G37" s="126"/>
      <c r="H37" s="126"/>
      <c r="I37" s="126"/>
      <c r="J37" s="126"/>
      <c r="K37" s="127"/>
    </row>
    <row r="38" spans="2:21" s="26" customFormat="1" ht="37.5" customHeight="1">
      <c r="B38" s="43"/>
      <c r="C38" s="32" t="s">
        <v>85</v>
      </c>
      <c r="D38" s="44"/>
      <c r="E38" s="44"/>
      <c r="F38" s="44"/>
      <c r="G38" s="44"/>
      <c r="H38" s="44"/>
      <c r="I38" s="44"/>
      <c r="J38" s="44"/>
      <c r="K38" s="47"/>
      <c r="T38" s="44"/>
      <c r="U38" s="44"/>
    </row>
    <row r="39" spans="2:21" s="26" customFormat="1" ht="7.5" customHeight="1">
      <c r="B39" s="43"/>
      <c r="C39" s="44"/>
      <c r="D39" s="44"/>
      <c r="E39" s="44"/>
      <c r="F39" s="44"/>
      <c r="G39" s="44"/>
      <c r="H39" s="44"/>
      <c r="I39" s="44"/>
      <c r="J39" s="44"/>
      <c r="K39" s="47"/>
      <c r="T39" s="44"/>
      <c r="U39" s="44"/>
    </row>
    <row r="40" spans="2:21" s="26" customFormat="1" ht="15" customHeight="1">
      <c r="B40" s="43"/>
      <c r="C40" s="39" t="s">
        <v>15</v>
      </c>
      <c r="D40" s="44"/>
      <c r="E40" s="44"/>
      <c r="F40" s="44"/>
      <c r="G40" s="44"/>
      <c r="H40" s="44"/>
      <c r="I40" s="44"/>
      <c r="J40" s="44"/>
      <c r="K40" s="47"/>
      <c r="T40" s="44"/>
      <c r="U40" s="44"/>
    </row>
    <row r="41" spans="2:21" s="26" customFormat="1" ht="16.5" customHeight="1">
      <c r="B41" s="43"/>
      <c r="C41" s="44"/>
      <c r="D41" s="44"/>
      <c r="E41" s="312" t="str">
        <f>$E$7</f>
        <v>Konecchlumí - rekonstrukce vo</v>
      </c>
      <c r="F41" s="16"/>
      <c r="G41" s="16"/>
      <c r="H41" s="16"/>
      <c r="I41" s="44"/>
      <c r="J41" s="44"/>
      <c r="K41" s="47"/>
      <c r="T41" s="44"/>
      <c r="U41" s="44"/>
    </row>
    <row r="42" spans="2:21" s="26" customFormat="1" ht="15" customHeight="1">
      <c r="B42" s="43"/>
      <c r="C42" s="39" t="s">
        <v>83</v>
      </c>
      <c r="D42" s="44"/>
      <c r="E42" s="44"/>
      <c r="F42" s="44"/>
      <c r="G42" s="44"/>
      <c r="H42" s="44"/>
      <c r="I42" s="44"/>
      <c r="J42" s="44"/>
      <c r="K42" s="47"/>
      <c r="T42" s="44"/>
      <c r="U42" s="44"/>
    </row>
    <row r="43" spans="2:21" s="26" customFormat="1" ht="19.5" customHeight="1">
      <c r="B43" s="43"/>
      <c r="C43" s="44"/>
      <c r="D43" s="44"/>
      <c r="E43" s="298" t="str">
        <f>$E$9</f>
        <v>VON - VEDLEJŠÍ A OSTATNÍ NÁKLADY</v>
      </c>
      <c r="F43" s="16"/>
      <c r="G43" s="16"/>
      <c r="H43" s="16"/>
      <c r="I43" s="44"/>
      <c r="J43" s="44"/>
      <c r="K43" s="47"/>
      <c r="T43" s="44"/>
      <c r="U43" s="44"/>
    </row>
    <row r="44" spans="2:21" s="26" customFormat="1" ht="7.5" customHeight="1">
      <c r="B44" s="43"/>
      <c r="C44" s="44"/>
      <c r="D44" s="44"/>
      <c r="E44" s="44"/>
      <c r="F44" s="44"/>
      <c r="G44" s="44"/>
      <c r="H44" s="44"/>
      <c r="I44" s="44"/>
      <c r="J44" s="44"/>
      <c r="K44" s="47"/>
      <c r="T44" s="44"/>
      <c r="U44" s="44"/>
    </row>
    <row r="45" spans="2:21" s="26" customFormat="1" ht="18.75" customHeight="1">
      <c r="B45" s="43"/>
      <c r="C45" s="39" t="s">
        <v>19</v>
      </c>
      <c r="D45" s="44"/>
      <c r="E45" s="44"/>
      <c r="F45" s="37" t="str">
        <f>$F$12</f>
        <v>JC - Jičín</v>
      </c>
      <c r="G45" s="44"/>
      <c r="H45" s="39" t="s">
        <v>21</v>
      </c>
      <c r="I45" s="44"/>
      <c r="J45" s="72" t="str">
        <f>IF($J$12="","",$J$12)</f>
        <v>14.05.2015</v>
      </c>
      <c r="K45" s="47"/>
      <c r="T45" s="44"/>
      <c r="U45" s="44"/>
    </row>
    <row r="46" spans="2:21" s="26" customFormat="1" ht="7.5" customHeight="1">
      <c r="B46" s="43"/>
      <c r="C46" s="44"/>
      <c r="D46" s="44"/>
      <c r="E46" s="44"/>
      <c r="F46" s="44"/>
      <c r="G46" s="44"/>
      <c r="H46" s="44"/>
      <c r="I46" s="44"/>
      <c r="J46" s="44"/>
      <c r="K46" s="47"/>
      <c r="T46" s="44"/>
      <c r="U46" s="44"/>
    </row>
    <row r="47" spans="2:21" s="26" customFormat="1" ht="15.75" customHeight="1">
      <c r="B47" s="43"/>
      <c r="C47" s="39" t="s">
        <v>23</v>
      </c>
      <c r="D47" s="44"/>
      <c r="E47" s="44"/>
      <c r="F47" s="37" t="str">
        <f>$E$15</f>
        <v>Obec Konecchlumí</v>
      </c>
      <c r="G47" s="44"/>
      <c r="H47" s="39" t="s">
        <v>31</v>
      </c>
      <c r="I47" s="44"/>
      <c r="J47" s="37" t="str">
        <f>$E$21</f>
        <v>ELPROM CZ s.r.o.</v>
      </c>
      <c r="K47" s="47"/>
      <c r="T47" s="44"/>
      <c r="U47" s="44"/>
    </row>
    <row r="48" spans="2:21" s="26" customFormat="1" ht="15" customHeight="1">
      <c r="B48" s="43"/>
      <c r="C48" s="39" t="s">
        <v>29</v>
      </c>
      <c r="D48" s="44"/>
      <c r="E48" s="44"/>
      <c r="F48" s="37" t="str">
        <f>IF($E$18="","",$E$18)</f>
        <v>Vyplň údaj</v>
      </c>
      <c r="G48" s="44"/>
      <c r="H48" s="44"/>
      <c r="I48" s="44"/>
      <c r="J48" s="44"/>
      <c r="K48" s="47"/>
      <c r="T48" s="44"/>
      <c r="U48" s="44"/>
    </row>
    <row r="49" spans="2:21" s="26" customFormat="1" ht="11.25" customHeight="1">
      <c r="B49" s="43"/>
      <c r="C49" s="44"/>
      <c r="D49" s="44"/>
      <c r="E49" s="44"/>
      <c r="F49" s="44"/>
      <c r="G49" s="44"/>
      <c r="H49" s="44"/>
      <c r="I49" s="44"/>
      <c r="J49" s="44"/>
      <c r="K49" s="47"/>
      <c r="T49" s="44"/>
      <c r="U49" s="44"/>
    </row>
    <row r="50" spans="2:21" s="26" customFormat="1" ht="30" customHeight="1">
      <c r="B50" s="43"/>
      <c r="C50" s="128" t="s">
        <v>86</v>
      </c>
      <c r="D50" s="52"/>
      <c r="E50" s="52"/>
      <c r="F50" s="52"/>
      <c r="G50" s="52"/>
      <c r="H50" s="52"/>
      <c r="I50" s="52"/>
      <c r="J50" s="130" t="s">
        <v>87</v>
      </c>
      <c r="K50" s="57"/>
      <c r="T50" s="44"/>
      <c r="U50" s="44"/>
    </row>
    <row r="51" spans="2:21" s="26" customFormat="1" ht="11.25" customHeight="1">
      <c r="B51" s="43"/>
      <c r="C51" s="44"/>
      <c r="D51" s="44"/>
      <c r="E51" s="44"/>
      <c r="F51" s="44"/>
      <c r="G51" s="44"/>
      <c r="H51" s="44"/>
      <c r="I51" s="44"/>
      <c r="J51" s="44"/>
      <c r="K51" s="47"/>
      <c r="T51" s="44"/>
      <c r="U51" s="44"/>
    </row>
    <row r="52" spans="2:47" s="26" customFormat="1" ht="30" customHeight="1">
      <c r="B52" s="43"/>
      <c r="C52" s="86" t="s">
        <v>88</v>
      </c>
      <c r="D52" s="44"/>
      <c r="E52" s="44"/>
      <c r="F52" s="44"/>
      <c r="G52" s="44"/>
      <c r="H52" s="44"/>
      <c r="I52" s="44"/>
      <c r="J52" s="87">
        <f>ROUNDUP($J$76,2)</f>
        <v>0</v>
      </c>
      <c r="K52" s="47"/>
      <c r="T52" s="44"/>
      <c r="U52" s="44"/>
      <c r="AU52" s="26" t="s">
        <v>89</v>
      </c>
    </row>
    <row r="53" spans="2:21" s="94" customFormat="1" ht="25.5" customHeight="1">
      <c r="B53" s="131"/>
      <c r="C53" s="132"/>
      <c r="D53" s="133" t="s">
        <v>84</v>
      </c>
      <c r="E53" s="133"/>
      <c r="F53" s="133"/>
      <c r="G53" s="133"/>
      <c r="H53" s="133"/>
      <c r="I53" s="133"/>
      <c r="J53" s="135">
        <f>ROUNDUP($J$77,2)</f>
        <v>0</v>
      </c>
      <c r="K53" s="136"/>
      <c r="T53" s="132"/>
      <c r="U53" s="132"/>
    </row>
    <row r="54" spans="2:21" s="201" customFormat="1" ht="21" customHeight="1">
      <c r="B54" s="202"/>
      <c r="C54" s="203"/>
      <c r="D54" s="204" t="s">
        <v>507</v>
      </c>
      <c r="E54" s="204"/>
      <c r="F54" s="204"/>
      <c r="G54" s="204"/>
      <c r="H54" s="204"/>
      <c r="I54" s="204"/>
      <c r="J54" s="205">
        <f>ROUNDUP($J$78,2)</f>
        <v>0</v>
      </c>
      <c r="K54" s="206"/>
      <c r="T54" s="203"/>
      <c r="U54" s="203"/>
    </row>
    <row r="55" spans="2:21" s="201" customFormat="1" ht="21" customHeight="1">
      <c r="B55" s="202"/>
      <c r="C55" s="203"/>
      <c r="D55" s="204" t="s">
        <v>508</v>
      </c>
      <c r="E55" s="204"/>
      <c r="F55" s="204"/>
      <c r="G55" s="204"/>
      <c r="H55" s="204"/>
      <c r="I55" s="204"/>
      <c r="J55" s="205">
        <f>ROUNDUP($J$80,2)</f>
        <v>0</v>
      </c>
      <c r="K55" s="206"/>
      <c r="T55" s="203"/>
      <c r="U55" s="203"/>
    </row>
    <row r="56" spans="2:21" s="201" customFormat="1" ht="21" customHeight="1">
      <c r="B56" s="202"/>
      <c r="C56" s="203"/>
      <c r="D56" s="204" t="s">
        <v>509</v>
      </c>
      <c r="E56" s="204"/>
      <c r="F56" s="204"/>
      <c r="G56" s="204"/>
      <c r="H56" s="204"/>
      <c r="I56" s="204"/>
      <c r="J56" s="205">
        <f>ROUNDUP($J$91,2)</f>
        <v>0</v>
      </c>
      <c r="K56" s="206"/>
      <c r="T56" s="203"/>
      <c r="U56" s="203"/>
    </row>
    <row r="57" spans="2:21" s="26" customFormat="1" ht="22.5" customHeight="1">
      <c r="B57" s="43"/>
      <c r="C57" s="44"/>
      <c r="D57" s="44"/>
      <c r="E57" s="44"/>
      <c r="F57" s="44"/>
      <c r="G57" s="44"/>
      <c r="H57" s="44"/>
      <c r="I57" s="44"/>
      <c r="J57" s="44"/>
      <c r="K57" s="47"/>
      <c r="T57" s="44"/>
      <c r="U57" s="44"/>
    </row>
    <row r="58" spans="2:21" s="26" customFormat="1" ht="7.5" customHeight="1">
      <c r="B58" s="58"/>
      <c r="C58" s="59"/>
      <c r="D58" s="59"/>
      <c r="E58" s="59"/>
      <c r="F58" s="59"/>
      <c r="G58" s="59"/>
      <c r="H58" s="59"/>
      <c r="I58" s="59"/>
      <c r="J58" s="59"/>
      <c r="K58" s="60"/>
      <c r="T58" s="44"/>
      <c r="U58" s="44"/>
    </row>
    <row r="62" spans="2:12" s="26" customFormat="1" ht="7.5" customHeight="1"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3"/>
    </row>
    <row r="63" spans="2:12" s="26" customFormat="1" ht="37.5" customHeight="1">
      <c r="B63" s="43"/>
      <c r="C63" s="32" t="s">
        <v>92</v>
      </c>
      <c r="D63" s="44"/>
      <c r="E63" s="44"/>
      <c r="F63" s="44"/>
      <c r="G63" s="44"/>
      <c r="H63" s="44"/>
      <c r="I63" s="44"/>
      <c r="J63" s="44"/>
      <c r="K63" s="44"/>
      <c r="L63" s="63"/>
    </row>
    <row r="64" spans="2:12" s="26" customFormat="1" ht="7.5" customHeight="1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63"/>
    </row>
    <row r="65" spans="2:12" s="26" customFormat="1" ht="15" customHeight="1">
      <c r="B65" s="43"/>
      <c r="C65" s="39" t="s">
        <v>15</v>
      </c>
      <c r="D65" s="44"/>
      <c r="E65" s="44"/>
      <c r="F65" s="44"/>
      <c r="G65" s="44"/>
      <c r="H65" s="44"/>
      <c r="I65" s="44"/>
      <c r="J65" s="44"/>
      <c r="K65" s="44"/>
      <c r="L65" s="63"/>
    </row>
    <row r="66" spans="2:12" s="26" customFormat="1" ht="16.5" customHeight="1">
      <c r="B66" s="43"/>
      <c r="C66" s="44"/>
      <c r="D66" s="44"/>
      <c r="E66" s="312" t="str">
        <f>$E$7</f>
        <v>Konecchlumí - rekonstrukce vo</v>
      </c>
      <c r="F66" s="16"/>
      <c r="G66" s="16"/>
      <c r="H66" s="16"/>
      <c r="I66" s="44"/>
      <c r="J66" s="44"/>
      <c r="K66" s="44"/>
      <c r="L66" s="63"/>
    </row>
    <row r="67" spans="2:12" s="26" customFormat="1" ht="15" customHeight="1">
      <c r="B67" s="43"/>
      <c r="C67" s="39" t="s">
        <v>83</v>
      </c>
      <c r="D67" s="44"/>
      <c r="E67" s="44"/>
      <c r="F67" s="44"/>
      <c r="G67" s="44"/>
      <c r="H67" s="44"/>
      <c r="I67" s="44"/>
      <c r="J67" s="44"/>
      <c r="K67" s="44"/>
      <c r="L67" s="63"/>
    </row>
    <row r="68" spans="2:12" s="26" customFormat="1" ht="18" customHeight="1">
      <c r="B68" s="43"/>
      <c r="C68" s="44"/>
      <c r="D68" s="44"/>
      <c r="E68" s="299" t="str">
        <f>$E$9</f>
        <v>VON - VEDLEJŠÍ A OSTATNÍ NÁKLADY</v>
      </c>
      <c r="F68" s="16"/>
      <c r="G68" s="16"/>
      <c r="H68" s="16"/>
      <c r="I68" s="44"/>
      <c r="J68" s="44"/>
      <c r="K68" s="44"/>
      <c r="L68" s="63"/>
    </row>
    <row r="69" spans="2:12" s="26" customFormat="1" ht="7.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63"/>
    </row>
    <row r="70" spans="2:12" s="26" customFormat="1" ht="18.75" customHeight="1">
      <c r="B70" s="43"/>
      <c r="C70" s="39" t="s">
        <v>19</v>
      </c>
      <c r="D70" s="44"/>
      <c r="E70" s="44"/>
      <c r="F70" s="37" t="str">
        <f>$F$12</f>
        <v>JC - Jičín</v>
      </c>
      <c r="G70" s="44"/>
      <c r="H70" s="39" t="s">
        <v>21</v>
      </c>
      <c r="I70" s="44"/>
      <c r="J70" s="72" t="str">
        <f>IF($J$12="","",$J$12)</f>
        <v>14.05.2015</v>
      </c>
      <c r="K70" s="44"/>
      <c r="L70" s="63"/>
    </row>
    <row r="71" spans="2:12" s="2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63"/>
    </row>
    <row r="72" spans="2:12" s="26" customFormat="1" ht="15.75" customHeight="1">
      <c r="B72" s="43"/>
      <c r="C72" s="39" t="s">
        <v>23</v>
      </c>
      <c r="D72" s="44"/>
      <c r="E72" s="44"/>
      <c r="F72" s="37" t="str">
        <f>$E$15</f>
        <v>Obec Konecchlumí</v>
      </c>
      <c r="G72" s="44"/>
      <c r="H72" s="39" t="s">
        <v>31</v>
      </c>
      <c r="I72" s="44"/>
      <c r="J72" s="37" t="str">
        <f>$E$21</f>
        <v>ELPROM CZ s.r.o.</v>
      </c>
      <c r="K72" s="44"/>
      <c r="L72" s="63"/>
    </row>
    <row r="73" spans="2:12" s="26" customFormat="1" ht="15" customHeight="1">
      <c r="B73" s="43"/>
      <c r="C73" s="39" t="s">
        <v>29</v>
      </c>
      <c r="D73" s="44"/>
      <c r="E73" s="44"/>
      <c r="F73" s="37" t="str">
        <f>IF($E$18="","",$E$18)</f>
        <v>Vyplň údaj</v>
      </c>
      <c r="G73" s="44"/>
      <c r="H73" s="44"/>
      <c r="I73" s="44"/>
      <c r="J73" s="44"/>
      <c r="K73" s="44"/>
      <c r="L73" s="63"/>
    </row>
    <row r="74" spans="2:12" s="26" customFormat="1" ht="11.2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63"/>
    </row>
    <row r="75" spans="2:20" s="138" customFormat="1" ht="30" customHeight="1">
      <c r="B75" s="139"/>
      <c r="C75" s="140" t="s">
        <v>93</v>
      </c>
      <c r="D75" s="141" t="s">
        <v>51</v>
      </c>
      <c r="E75" s="141" t="s">
        <v>47</v>
      </c>
      <c r="F75" s="141" t="s">
        <v>94</v>
      </c>
      <c r="G75" s="141" t="s">
        <v>95</v>
      </c>
      <c r="H75" s="141" t="s">
        <v>96</v>
      </c>
      <c r="I75" s="141" t="s">
        <v>97</v>
      </c>
      <c r="J75" s="141" t="s">
        <v>98</v>
      </c>
      <c r="K75" s="143" t="s">
        <v>99</v>
      </c>
      <c r="L75" s="144"/>
      <c r="M75" s="79" t="s">
        <v>100</v>
      </c>
      <c r="N75" s="80" t="s">
        <v>40</v>
      </c>
      <c r="O75" s="80" t="s">
        <v>101</v>
      </c>
      <c r="P75" s="80" t="s">
        <v>102</v>
      </c>
      <c r="Q75" s="80" t="s">
        <v>103</v>
      </c>
      <c r="R75" s="80" t="s">
        <v>104</v>
      </c>
      <c r="S75" s="80" t="s">
        <v>105</v>
      </c>
      <c r="T75" s="81" t="s">
        <v>106</v>
      </c>
    </row>
    <row r="76" spans="2:63" s="26" customFormat="1" ht="30" customHeight="1">
      <c r="B76" s="43"/>
      <c r="C76" s="86" t="s">
        <v>88</v>
      </c>
      <c r="D76" s="44"/>
      <c r="E76" s="44"/>
      <c r="F76" s="44"/>
      <c r="G76" s="44"/>
      <c r="H76" s="44"/>
      <c r="I76" s="44"/>
      <c r="J76" s="145">
        <f>$BK$76</f>
        <v>0</v>
      </c>
      <c r="K76" s="44"/>
      <c r="L76" s="63"/>
      <c r="M76" s="83"/>
      <c r="N76" s="84"/>
      <c r="O76" s="84"/>
      <c r="P76" s="146">
        <f>$P$77</f>
        <v>0</v>
      </c>
      <c r="Q76" s="84"/>
      <c r="R76" s="146">
        <f>$R$77</f>
        <v>0</v>
      </c>
      <c r="S76" s="84"/>
      <c r="T76" s="147">
        <f>$T$77</f>
        <v>0</v>
      </c>
      <c r="AT76" s="26" t="s">
        <v>65</v>
      </c>
      <c r="AU76" s="26" t="s">
        <v>89</v>
      </c>
      <c r="BK76" s="148">
        <f>$BK$77</f>
        <v>0</v>
      </c>
    </row>
    <row r="77" spans="2:63" s="149" customFormat="1" ht="37.5" customHeight="1">
      <c r="B77" s="150"/>
      <c r="C77" s="151"/>
      <c r="D77" s="151" t="s">
        <v>65</v>
      </c>
      <c r="E77" s="152" t="s">
        <v>70</v>
      </c>
      <c r="F77" s="152" t="s">
        <v>71</v>
      </c>
      <c r="G77" s="153"/>
      <c r="H77" s="151"/>
      <c r="I77" s="151"/>
      <c r="J77" s="155">
        <f>$BK$77</f>
        <v>0</v>
      </c>
      <c r="K77" s="151"/>
      <c r="L77" s="156"/>
      <c r="M77" s="157"/>
      <c r="N77" s="151"/>
      <c r="O77" s="151"/>
      <c r="P77" s="158">
        <f>$P$78+$P$80+$P$91</f>
        <v>0</v>
      </c>
      <c r="Q77" s="151"/>
      <c r="R77" s="158">
        <f>$R$78+$R$80+$R$91</f>
        <v>0</v>
      </c>
      <c r="S77" s="151"/>
      <c r="T77" s="159">
        <f>$T$78+$T$80+$T$91</f>
        <v>0</v>
      </c>
      <c r="AR77" s="160" t="s">
        <v>73</v>
      </c>
      <c r="AT77" s="160" t="s">
        <v>65</v>
      </c>
      <c r="AU77" s="161" t="s">
        <v>66</v>
      </c>
      <c r="AY77" s="161" t="s">
        <v>109</v>
      </c>
      <c r="BK77" s="162">
        <f>$BK$78+$BK$80+$BK$91</f>
        <v>0</v>
      </c>
    </row>
    <row r="78" spans="2:63" s="149" customFormat="1" ht="21" customHeight="1">
      <c r="B78" s="150"/>
      <c r="C78" s="151"/>
      <c r="D78" s="151" t="s">
        <v>65</v>
      </c>
      <c r="E78" s="207" t="s">
        <v>73</v>
      </c>
      <c r="F78" s="207" t="s">
        <v>510</v>
      </c>
      <c r="G78" s="208"/>
      <c r="H78" s="151"/>
      <c r="I78" s="151"/>
      <c r="J78" s="209">
        <f>$BK$78</f>
        <v>0</v>
      </c>
      <c r="K78" s="151"/>
      <c r="L78" s="156"/>
      <c r="M78" s="157"/>
      <c r="N78" s="151"/>
      <c r="O78" s="151"/>
      <c r="P78" s="158">
        <f>$P$79</f>
        <v>0</v>
      </c>
      <c r="Q78" s="151"/>
      <c r="R78" s="158">
        <f>$R$79</f>
        <v>0</v>
      </c>
      <c r="S78" s="151"/>
      <c r="T78" s="159">
        <f>$T$79</f>
        <v>0</v>
      </c>
      <c r="AR78" s="210" t="s">
        <v>73</v>
      </c>
      <c r="AT78" s="210" t="s">
        <v>65</v>
      </c>
      <c r="AU78" s="161" t="s">
        <v>73</v>
      </c>
      <c r="AY78" s="161" t="s">
        <v>109</v>
      </c>
      <c r="BK78" s="162">
        <f>$BK$79</f>
        <v>0</v>
      </c>
    </row>
    <row r="79" spans="2:63" s="26" customFormat="1" ht="15.75" customHeight="1">
      <c r="B79" s="43"/>
      <c r="C79" s="163" t="s">
        <v>73</v>
      </c>
      <c r="D79" s="163" t="s">
        <v>76</v>
      </c>
      <c r="E79" s="164" t="s">
        <v>73</v>
      </c>
      <c r="F79" s="165" t="s">
        <v>511</v>
      </c>
      <c r="G79" s="166" t="s">
        <v>512</v>
      </c>
      <c r="H79" s="167">
        <v>1</v>
      </c>
      <c r="I79" s="168"/>
      <c r="J79" s="169">
        <f>ROUND($I$79*$H$79,2)</f>
        <v>0</v>
      </c>
      <c r="K79" s="170"/>
      <c r="L79" s="63"/>
      <c r="M79" s="171"/>
      <c r="N79" s="172" t="s">
        <v>41</v>
      </c>
      <c r="O79" s="44"/>
      <c r="P79" s="44"/>
      <c r="Q79" s="173">
        <v>0</v>
      </c>
      <c r="R79" s="173">
        <f>$Q$79*$H$79</f>
        <v>0</v>
      </c>
      <c r="S79" s="173">
        <v>0</v>
      </c>
      <c r="T79" s="174">
        <f>$S$79*$H$79</f>
        <v>0</v>
      </c>
      <c r="AR79" s="26" t="s">
        <v>136</v>
      </c>
      <c r="AT79" s="26" t="s">
        <v>114</v>
      </c>
      <c r="AU79" s="26" t="s">
        <v>75</v>
      </c>
      <c r="AY79" s="26" t="s">
        <v>109</v>
      </c>
      <c r="BG79" s="175">
        <f>IF($N$79="zákl. přenesená",$J$79,0)</f>
        <v>0</v>
      </c>
      <c r="BJ79" s="26" t="s">
        <v>113</v>
      </c>
      <c r="BK79" s="175">
        <f>ROUND($I$79*$H$79,2)</f>
        <v>0</v>
      </c>
    </row>
    <row r="80" spans="2:63" s="149" customFormat="1" ht="30.75" customHeight="1">
      <c r="B80" s="150"/>
      <c r="C80" s="151"/>
      <c r="D80" s="151" t="s">
        <v>65</v>
      </c>
      <c r="E80" s="207" t="s">
        <v>75</v>
      </c>
      <c r="F80" s="207" t="s">
        <v>513</v>
      </c>
      <c r="G80" s="208"/>
      <c r="H80" s="151"/>
      <c r="I80" s="151"/>
      <c r="J80" s="209">
        <f>$BK$80</f>
        <v>0</v>
      </c>
      <c r="K80" s="151"/>
      <c r="L80" s="156"/>
      <c r="M80" s="157"/>
      <c r="N80" s="151"/>
      <c r="O80" s="151"/>
      <c r="P80" s="158">
        <f>SUM($P$81:$P$90)</f>
        <v>0</v>
      </c>
      <c r="Q80" s="151"/>
      <c r="R80" s="158">
        <f>SUM($R$81:$R$90)</f>
        <v>0</v>
      </c>
      <c r="S80" s="151"/>
      <c r="T80" s="159">
        <f>SUM($T$81:$T$90)</f>
        <v>0</v>
      </c>
      <c r="AR80" s="210" t="s">
        <v>73</v>
      </c>
      <c r="AT80" s="210" t="s">
        <v>65</v>
      </c>
      <c r="AU80" s="161" t="s">
        <v>73</v>
      </c>
      <c r="AY80" s="161" t="s">
        <v>109</v>
      </c>
      <c r="BK80" s="162">
        <f>SUM($BK$81:$BK$90)</f>
        <v>0</v>
      </c>
    </row>
    <row r="81" spans="2:63" s="26" customFormat="1" ht="15.75" customHeight="1">
      <c r="B81" s="43"/>
      <c r="C81" s="163" t="s">
        <v>75</v>
      </c>
      <c r="D81" s="163" t="s">
        <v>76</v>
      </c>
      <c r="E81" s="164" t="s">
        <v>75</v>
      </c>
      <c r="F81" s="165" t="s">
        <v>514</v>
      </c>
      <c r="G81" s="166" t="s">
        <v>512</v>
      </c>
      <c r="H81" s="167">
        <v>1</v>
      </c>
      <c r="I81" s="168"/>
      <c r="J81" s="169">
        <f>ROUND($I$81*$H$81,2)</f>
        <v>0</v>
      </c>
      <c r="K81" s="170"/>
      <c r="L81" s="63"/>
      <c r="M81" s="171"/>
      <c r="N81" s="172" t="s">
        <v>41</v>
      </c>
      <c r="O81" s="44"/>
      <c r="P81" s="44"/>
      <c r="Q81" s="173">
        <v>0</v>
      </c>
      <c r="R81" s="173">
        <f>$Q$81*$H$81</f>
        <v>0</v>
      </c>
      <c r="S81" s="173">
        <v>0</v>
      </c>
      <c r="T81" s="174">
        <f>$S$81*$H$81</f>
        <v>0</v>
      </c>
      <c r="AR81" s="26" t="s">
        <v>136</v>
      </c>
      <c r="AT81" s="26" t="s">
        <v>114</v>
      </c>
      <c r="AU81" s="26" t="s">
        <v>75</v>
      </c>
      <c r="AY81" s="26" t="s">
        <v>109</v>
      </c>
      <c r="BG81" s="175">
        <f>IF($N$81="zákl. přenesená",$J$81,0)</f>
        <v>0</v>
      </c>
      <c r="BJ81" s="26" t="s">
        <v>113</v>
      </c>
      <c r="BK81" s="175">
        <f>ROUND($I$81*$H$81,2)</f>
        <v>0</v>
      </c>
    </row>
    <row r="82" spans="2:63" s="26" customFormat="1" ht="15.75" customHeight="1">
      <c r="B82" s="43"/>
      <c r="C82" s="163" t="s">
        <v>120</v>
      </c>
      <c r="D82" s="163" t="s">
        <v>76</v>
      </c>
      <c r="E82" s="164" t="s">
        <v>120</v>
      </c>
      <c r="F82" s="165" t="s">
        <v>515</v>
      </c>
      <c r="G82" s="166" t="s">
        <v>512</v>
      </c>
      <c r="H82" s="167">
        <v>1</v>
      </c>
      <c r="I82" s="168"/>
      <c r="J82" s="169">
        <f>ROUND($I$82*$H$82,2)</f>
        <v>0</v>
      </c>
      <c r="K82" s="170"/>
      <c r="L82" s="63"/>
      <c r="M82" s="171"/>
      <c r="N82" s="172" t="s">
        <v>41</v>
      </c>
      <c r="O82" s="44"/>
      <c r="P82" s="44"/>
      <c r="Q82" s="173">
        <v>0</v>
      </c>
      <c r="R82" s="173">
        <f>$Q$82*$H$82</f>
        <v>0</v>
      </c>
      <c r="S82" s="173">
        <v>0</v>
      </c>
      <c r="T82" s="174">
        <f>$S$82*$H$82</f>
        <v>0</v>
      </c>
      <c r="AR82" s="26" t="s">
        <v>136</v>
      </c>
      <c r="AT82" s="26" t="s">
        <v>114</v>
      </c>
      <c r="AU82" s="26" t="s">
        <v>75</v>
      </c>
      <c r="AY82" s="26" t="s">
        <v>109</v>
      </c>
      <c r="BG82" s="175">
        <f>IF($N$82="zákl. přenesená",$J$82,0)</f>
        <v>0</v>
      </c>
      <c r="BJ82" s="26" t="s">
        <v>113</v>
      </c>
      <c r="BK82" s="175">
        <f>ROUND($I$82*$H$82,2)</f>
        <v>0</v>
      </c>
    </row>
    <row r="83" spans="2:63" s="26" customFormat="1" ht="15.75" customHeight="1">
      <c r="B83" s="43"/>
      <c r="C83" s="163" t="s">
        <v>113</v>
      </c>
      <c r="D83" s="163" t="s">
        <v>76</v>
      </c>
      <c r="E83" s="164" t="s">
        <v>113</v>
      </c>
      <c r="F83" s="165" t="s">
        <v>516</v>
      </c>
      <c r="G83" s="166" t="s">
        <v>512</v>
      </c>
      <c r="H83" s="167">
        <v>1</v>
      </c>
      <c r="I83" s="168"/>
      <c r="J83" s="169">
        <f>ROUND($I$83*$H$83,2)</f>
        <v>0</v>
      </c>
      <c r="K83" s="170"/>
      <c r="L83" s="63"/>
      <c r="M83" s="171"/>
      <c r="N83" s="172" t="s">
        <v>41</v>
      </c>
      <c r="O83" s="44"/>
      <c r="P83" s="44"/>
      <c r="Q83" s="173">
        <v>0</v>
      </c>
      <c r="R83" s="173">
        <f>$Q$83*$H$83</f>
        <v>0</v>
      </c>
      <c r="S83" s="173">
        <v>0</v>
      </c>
      <c r="T83" s="174">
        <f>$S$83*$H$83</f>
        <v>0</v>
      </c>
      <c r="AR83" s="26" t="s">
        <v>136</v>
      </c>
      <c r="AT83" s="26" t="s">
        <v>114</v>
      </c>
      <c r="AU83" s="26" t="s">
        <v>75</v>
      </c>
      <c r="AY83" s="26" t="s">
        <v>109</v>
      </c>
      <c r="BG83" s="175">
        <f>IF($N$83="zákl. přenesená",$J$83,0)</f>
        <v>0</v>
      </c>
      <c r="BJ83" s="26" t="s">
        <v>113</v>
      </c>
      <c r="BK83" s="175">
        <f>ROUND($I$83*$H$83,2)</f>
        <v>0</v>
      </c>
    </row>
    <row r="84" spans="2:63" s="26" customFormat="1" ht="15.75" customHeight="1">
      <c r="B84" s="43"/>
      <c r="C84" s="163" t="s">
        <v>126</v>
      </c>
      <c r="D84" s="163" t="s">
        <v>76</v>
      </c>
      <c r="E84" s="164" t="s">
        <v>126</v>
      </c>
      <c r="F84" s="165" t="s">
        <v>517</v>
      </c>
      <c r="G84" s="166" t="s">
        <v>512</v>
      </c>
      <c r="H84" s="167">
        <v>1</v>
      </c>
      <c r="I84" s="168"/>
      <c r="J84" s="169">
        <f>ROUND($I$84*$H$84,2)</f>
        <v>0</v>
      </c>
      <c r="K84" s="170"/>
      <c r="L84" s="63"/>
      <c r="M84" s="171"/>
      <c r="N84" s="172" t="s">
        <v>41</v>
      </c>
      <c r="O84" s="44"/>
      <c r="P84" s="44"/>
      <c r="Q84" s="173">
        <v>0</v>
      </c>
      <c r="R84" s="173">
        <f>$Q$84*$H$84</f>
        <v>0</v>
      </c>
      <c r="S84" s="173">
        <v>0</v>
      </c>
      <c r="T84" s="174">
        <f>$S$84*$H$84</f>
        <v>0</v>
      </c>
      <c r="AR84" s="26" t="s">
        <v>136</v>
      </c>
      <c r="AT84" s="26" t="s">
        <v>114</v>
      </c>
      <c r="AU84" s="26" t="s">
        <v>75</v>
      </c>
      <c r="AY84" s="26" t="s">
        <v>109</v>
      </c>
      <c r="BG84" s="175">
        <f>IF($N$84="zákl. přenesená",$J$84,0)</f>
        <v>0</v>
      </c>
      <c r="BJ84" s="26" t="s">
        <v>113</v>
      </c>
      <c r="BK84" s="175">
        <f>ROUND($I$84*$H$84,2)</f>
        <v>0</v>
      </c>
    </row>
    <row r="85" spans="2:63" s="26" customFormat="1" ht="15.75" customHeight="1">
      <c r="B85" s="43"/>
      <c r="C85" s="163" t="s">
        <v>129</v>
      </c>
      <c r="D85" s="163" t="s">
        <v>76</v>
      </c>
      <c r="E85" s="164" t="s">
        <v>129</v>
      </c>
      <c r="F85" s="165" t="s">
        <v>518</v>
      </c>
      <c r="G85" s="166" t="s">
        <v>512</v>
      </c>
      <c r="H85" s="167">
        <v>1</v>
      </c>
      <c r="I85" s="168"/>
      <c r="J85" s="169">
        <f>ROUND($I$85*$H$85,2)</f>
        <v>0</v>
      </c>
      <c r="K85" s="170"/>
      <c r="L85" s="63"/>
      <c r="M85" s="171"/>
      <c r="N85" s="172" t="s">
        <v>41</v>
      </c>
      <c r="O85" s="44"/>
      <c r="P85" s="44"/>
      <c r="Q85" s="173">
        <v>0</v>
      </c>
      <c r="R85" s="173">
        <f>$Q$85*$H$85</f>
        <v>0</v>
      </c>
      <c r="S85" s="173">
        <v>0</v>
      </c>
      <c r="T85" s="174">
        <f>$S$85*$H$85</f>
        <v>0</v>
      </c>
      <c r="AR85" s="26" t="s">
        <v>136</v>
      </c>
      <c r="AT85" s="26" t="s">
        <v>114</v>
      </c>
      <c r="AU85" s="26" t="s">
        <v>75</v>
      </c>
      <c r="AY85" s="26" t="s">
        <v>109</v>
      </c>
      <c r="BG85" s="175">
        <f>IF($N$85="zákl. přenesená",$J$85,0)</f>
        <v>0</v>
      </c>
      <c r="BJ85" s="26" t="s">
        <v>113</v>
      </c>
      <c r="BK85" s="175">
        <f>ROUND($I$85*$H$85,2)</f>
        <v>0</v>
      </c>
    </row>
    <row r="86" spans="2:63" s="26" customFormat="1" ht="15.75" customHeight="1">
      <c r="B86" s="43"/>
      <c r="C86" s="163" t="s">
        <v>133</v>
      </c>
      <c r="D86" s="163" t="s">
        <v>76</v>
      </c>
      <c r="E86" s="164" t="s">
        <v>133</v>
      </c>
      <c r="F86" s="165" t="s">
        <v>519</v>
      </c>
      <c r="G86" s="166" t="s">
        <v>512</v>
      </c>
      <c r="H86" s="167">
        <v>1</v>
      </c>
      <c r="I86" s="168"/>
      <c r="J86" s="169">
        <f>ROUND($I$86*$H$86,2)</f>
        <v>0</v>
      </c>
      <c r="K86" s="170"/>
      <c r="L86" s="63"/>
      <c r="M86" s="171"/>
      <c r="N86" s="172" t="s">
        <v>41</v>
      </c>
      <c r="O86" s="44"/>
      <c r="P86" s="44"/>
      <c r="Q86" s="173">
        <v>0</v>
      </c>
      <c r="R86" s="173">
        <f>$Q$86*$H$86</f>
        <v>0</v>
      </c>
      <c r="S86" s="173">
        <v>0</v>
      </c>
      <c r="T86" s="174">
        <f>$S$86*$H$86</f>
        <v>0</v>
      </c>
      <c r="AR86" s="26" t="s">
        <v>136</v>
      </c>
      <c r="AT86" s="26" t="s">
        <v>114</v>
      </c>
      <c r="AU86" s="26" t="s">
        <v>75</v>
      </c>
      <c r="AY86" s="26" t="s">
        <v>109</v>
      </c>
      <c r="BG86" s="175">
        <f>IF($N$86="zákl. přenesená",$J$86,0)</f>
        <v>0</v>
      </c>
      <c r="BJ86" s="26" t="s">
        <v>113</v>
      </c>
      <c r="BK86" s="175">
        <f>ROUND($I$86*$H$86,2)</f>
        <v>0</v>
      </c>
    </row>
    <row r="87" spans="2:63" s="26" customFormat="1" ht="15.75" customHeight="1">
      <c r="B87" s="43"/>
      <c r="C87" s="163" t="s">
        <v>136</v>
      </c>
      <c r="D87" s="163" t="s">
        <v>76</v>
      </c>
      <c r="E87" s="164" t="s">
        <v>136</v>
      </c>
      <c r="F87" s="165" t="s">
        <v>520</v>
      </c>
      <c r="G87" s="166" t="s">
        <v>512</v>
      </c>
      <c r="H87" s="167">
        <v>1</v>
      </c>
      <c r="I87" s="168"/>
      <c r="J87" s="169">
        <f>ROUND($I$87*$H$87,2)</f>
        <v>0</v>
      </c>
      <c r="K87" s="170"/>
      <c r="L87" s="63"/>
      <c r="M87" s="171"/>
      <c r="N87" s="172" t="s">
        <v>41</v>
      </c>
      <c r="O87" s="44"/>
      <c r="P87" s="44"/>
      <c r="Q87" s="173">
        <v>0</v>
      </c>
      <c r="R87" s="173">
        <f>$Q$87*$H$87</f>
        <v>0</v>
      </c>
      <c r="S87" s="173">
        <v>0</v>
      </c>
      <c r="T87" s="174">
        <f>$S$87*$H$87</f>
        <v>0</v>
      </c>
      <c r="AR87" s="26" t="s">
        <v>136</v>
      </c>
      <c r="AT87" s="26" t="s">
        <v>114</v>
      </c>
      <c r="AU87" s="26" t="s">
        <v>75</v>
      </c>
      <c r="AY87" s="26" t="s">
        <v>109</v>
      </c>
      <c r="BG87" s="175">
        <f>IF($N$87="zákl. přenesená",$J$87,0)</f>
        <v>0</v>
      </c>
      <c r="BJ87" s="26" t="s">
        <v>113</v>
      </c>
      <c r="BK87" s="175">
        <f>ROUND($I$87*$H$87,2)</f>
        <v>0</v>
      </c>
    </row>
    <row r="88" spans="2:63" s="26" customFormat="1" ht="15.75" customHeight="1">
      <c r="B88" s="43"/>
      <c r="C88" s="163" t="s">
        <v>140</v>
      </c>
      <c r="D88" s="163" t="s">
        <v>76</v>
      </c>
      <c r="E88" s="164" t="s">
        <v>140</v>
      </c>
      <c r="F88" s="165" t="s">
        <v>521</v>
      </c>
      <c r="G88" s="166" t="s">
        <v>512</v>
      </c>
      <c r="H88" s="167">
        <v>1</v>
      </c>
      <c r="I88" s="168"/>
      <c r="J88" s="169">
        <f>ROUND($I$88*$H$88,2)</f>
        <v>0</v>
      </c>
      <c r="K88" s="170"/>
      <c r="L88" s="63"/>
      <c r="M88" s="171"/>
      <c r="N88" s="172" t="s">
        <v>41</v>
      </c>
      <c r="O88" s="44"/>
      <c r="P88" s="44"/>
      <c r="Q88" s="173">
        <v>0</v>
      </c>
      <c r="R88" s="173">
        <f>$Q$88*$H$88</f>
        <v>0</v>
      </c>
      <c r="S88" s="173">
        <v>0</v>
      </c>
      <c r="T88" s="174">
        <f>$S$88*$H$88</f>
        <v>0</v>
      </c>
      <c r="AR88" s="26" t="s">
        <v>136</v>
      </c>
      <c r="AT88" s="26" t="s">
        <v>114</v>
      </c>
      <c r="AU88" s="26" t="s">
        <v>75</v>
      </c>
      <c r="AY88" s="26" t="s">
        <v>109</v>
      </c>
      <c r="BG88" s="175">
        <f>IF($N$88="zákl. přenesená",$J$88,0)</f>
        <v>0</v>
      </c>
      <c r="BJ88" s="26" t="s">
        <v>113</v>
      </c>
      <c r="BK88" s="175">
        <f>ROUND($I$88*$H$88,2)</f>
        <v>0</v>
      </c>
    </row>
    <row r="89" spans="2:63" s="26" customFormat="1" ht="15.75" customHeight="1">
      <c r="B89" s="43"/>
      <c r="C89" s="163" t="s">
        <v>7</v>
      </c>
      <c r="D89" s="163" t="s">
        <v>76</v>
      </c>
      <c r="E89" s="164" t="s">
        <v>7</v>
      </c>
      <c r="F89" s="165" t="s">
        <v>522</v>
      </c>
      <c r="G89" s="166" t="s">
        <v>512</v>
      </c>
      <c r="H89" s="167">
        <v>1</v>
      </c>
      <c r="I89" s="168"/>
      <c r="J89" s="169">
        <f>ROUND($I$89*$H$89,2)</f>
        <v>0</v>
      </c>
      <c r="K89" s="170"/>
      <c r="L89" s="63"/>
      <c r="M89" s="171"/>
      <c r="N89" s="172" t="s">
        <v>41</v>
      </c>
      <c r="O89" s="44"/>
      <c r="P89" s="44"/>
      <c r="Q89" s="173">
        <v>0</v>
      </c>
      <c r="R89" s="173">
        <f>$Q$89*$H$89</f>
        <v>0</v>
      </c>
      <c r="S89" s="173">
        <v>0</v>
      </c>
      <c r="T89" s="174">
        <f>$S$89*$H$89</f>
        <v>0</v>
      </c>
      <c r="AR89" s="26" t="s">
        <v>136</v>
      </c>
      <c r="AT89" s="26" t="s">
        <v>114</v>
      </c>
      <c r="AU89" s="26" t="s">
        <v>75</v>
      </c>
      <c r="AY89" s="26" t="s">
        <v>109</v>
      </c>
      <c r="BG89" s="175">
        <f>IF($N$89="zákl. přenesená",$J$89,0)</f>
        <v>0</v>
      </c>
      <c r="BJ89" s="26" t="s">
        <v>113</v>
      </c>
      <c r="BK89" s="175">
        <f>ROUND($I$89*$H$89,2)</f>
        <v>0</v>
      </c>
    </row>
    <row r="90" spans="2:63" s="26" customFormat="1" ht="15.75" customHeight="1">
      <c r="B90" s="43"/>
      <c r="C90" s="163" t="s">
        <v>146</v>
      </c>
      <c r="D90" s="163" t="s">
        <v>76</v>
      </c>
      <c r="E90" s="164" t="s">
        <v>146</v>
      </c>
      <c r="F90" s="165" t="s">
        <v>523</v>
      </c>
      <c r="G90" s="166" t="s">
        <v>512</v>
      </c>
      <c r="H90" s="167">
        <v>1</v>
      </c>
      <c r="I90" s="168"/>
      <c r="J90" s="169">
        <f>ROUND($I$90*$H$90,2)</f>
        <v>0</v>
      </c>
      <c r="K90" s="170"/>
      <c r="L90" s="63"/>
      <c r="M90" s="171"/>
      <c r="N90" s="172" t="s">
        <v>41</v>
      </c>
      <c r="O90" s="44"/>
      <c r="P90" s="44"/>
      <c r="Q90" s="173">
        <v>0</v>
      </c>
      <c r="R90" s="173">
        <f>$Q$90*$H$90</f>
        <v>0</v>
      </c>
      <c r="S90" s="173">
        <v>0</v>
      </c>
      <c r="T90" s="174">
        <f>$S$90*$H$90</f>
        <v>0</v>
      </c>
      <c r="AR90" s="26" t="s">
        <v>136</v>
      </c>
      <c r="AT90" s="26" t="s">
        <v>114</v>
      </c>
      <c r="AU90" s="26" t="s">
        <v>75</v>
      </c>
      <c r="AY90" s="26" t="s">
        <v>109</v>
      </c>
      <c r="BG90" s="175">
        <f>IF($N$90="zákl. přenesená",$J$90,0)</f>
        <v>0</v>
      </c>
      <c r="BJ90" s="26" t="s">
        <v>113</v>
      </c>
      <c r="BK90" s="175">
        <f>ROUND($I$90*$H$90,2)</f>
        <v>0</v>
      </c>
    </row>
    <row r="91" spans="2:63" s="149" customFormat="1" ht="30.75" customHeight="1">
      <c r="B91" s="150"/>
      <c r="C91" s="151"/>
      <c r="D91" s="151" t="s">
        <v>65</v>
      </c>
      <c r="E91" s="207" t="s">
        <v>120</v>
      </c>
      <c r="F91" s="207" t="s">
        <v>524</v>
      </c>
      <c r="G91" s="208"/>
      <c r="H91" s="151"/>
      <c r="I91" s="151"/>
      <c r="J91" s="209">
        <f>$BK$91</f>
        <v>0</v>
      </c>
      <c r="K91" s="151"/>
      <c r="L91" s="156"/>
      <c r="M91" s="157"/>
      <c r="N91" s="151"/>
      <c r="O91" s="151"/>
      <c r="P91" s="158">
        <f>SUM($P$92:$P$105)</f>
        <v>0</v>
      </c>
      <c r="Q91" s="151"/>
      <c r="R91" s="158">
        <f>SUM($R$92:$R$105)</f>
        <v>0</v>
      </c>
      <c r="S91" s="151"/>
      <c r="T91" s="159">
        <f>SUM($T$92:$T$105)</f>
        <v>0</v>
      </c>
      <c r="AR91" s="210" t="s">
        <v>73</v>
      </c>
      <c r="AT91" s="210" t="s">
        <v>65</v>
      </c>
      <c r="AU91" s="161" t="s">
        <v>73</v>
      </c>
      <c r="AY91" s="161" t="s">
        <v>109</v>
      </c>
      <c r="BK91" s="162">
        <f>SUM($BK$92:$BK$105)</f>
        <v>0</v>
      </c>
    </row>
    <row r="92" spans="2:63" s="26" customFormat="1" ht="15.75" customHeight="1">
      <c r="B92" s="43"/>
      <c r="C92" s="163" t="s">
        <v>149</v>
      </c>
      <c r="D92" s="163" t="s">
        <v>76</v>
      </c>
      <c r="E92" s="164" t="s">
        <v>149</v>
      </c>
      <c r="F92" s="165" t="s">
        <v>525</v>
      </c>
      <c r="G92" s="166" t="s">
        <v>512</v>
      </c>
      <c r="H92" s="167">
        <v>1</v>
      </c>
      <c r="I92" s="168"/>
      <c r="J92" s="169">
        <f>ROUND($I$92*$H$92,2)</f>
        <v>0</v>
      </c>
      <c r="K92" s="170"/>
      <c r="L92" s="63"/>
      <c r="M92" s="171"/>
      <c r="N92" s="172" t="s">
        <v>41</v>
      </c>
      <c r="O92" s="44"/>
      <c r="P92" s="44"/>
      <c r="Q92" s="173">
        <v>0</v>
      </c>
      <c r="R92" s="173">
        <f>$Q$92*$H$92</f>
        <v>0</v>
      </c>
      <c r="S92" s="173">
        <v>0</v>
      </c>
      <c r="T92" s="174">
        <f>$S$92*$H$92</f>
        <v>0</v>
      </c>
      <c r="AR92" s="26" t="s">
        <v>136</v>
      </c>
      <c r="AT92" s="26" t="s">
        <v>114</v>
      </c>
      <c r="AU92" s="26" t="s">
        <v>75</v>
      </c>
      <c r="AY92" s="26" t="s">
        <v>109</v>
      </c>
      <c r="BG92" s="175">
        <f>IF($N$92="zákl. přenesená",$J$92,0)</f>
        <v>0</v>
      </c>
      <c r="BJ92" s="26" t="s">
        <v>113</v>
      </c>
      <c r="BK92" s="175">
        <f>ROUND($I$92*$H$92,2)</f>
        <v>0</v>
      </c>
    </row>
    <row r="93" spans="2:63" s="26" customFormat="1" ht="15.75" customHeight="1">
      <c r="B93" s="43"/>
      <c r="C93" s="163" t="s">
        <v>154</v>
      </c>
      <c r="D93" s="163" t="s">
        <v>76</v>
      </c>
      <c r="E93" s="164" t="s">
        <v>154</v>
      </c>
      <c r="F93" s="165" t="s">
        <v>526</v>
      </c>
      <c r="G93" s="166" t="s">
        <v>512</v>
      </c>
      <c r="H93" s="167">
        <v>1</v>
      </c>
      <c r="I93" s="168"/>
      <c r="J93" s="169">
        <f>ROUND($I$93*$H$93,2)</f>
        <v>0</v>
      </c>
      <c r="K93" s="170"/>
      <c r="L93" s="63"/>
      <c r="M93" s="171"/>
      <c r="N93" s="172" t="s">
        <v>41</v>
      </c>
      <c r="O93" s="44"/>
      <c r="P93" s="44"/>
      <c r="Q93" s="173">
        <v>0</v>
      </c>
      <c r="R93" s="173">
        <f>$Q$93*$H$93</f>
        <v>0</v>
      </c>
      <c r="S93" s="173">
        <v>0</v>
      </c>
      <c r="T93" s="174">
        <f>$S$93*$H$93</f>
        <v>0</v>
      </c>
      <c r="AR93" s="26" t="s">
        <v>136</v>
      </c>
      <c r="AT93" s="26" t="s">
        <v>114</v>
      </c>
      <c r="AU93" s="26" t="s">
        <v>75</v>
      </c>
      <c r="AY93" s="26" t="s">
        <v>109</v>
      </c>
      <c r="BG93" s="175">
        <f>IF($N$93="zákl. přenesená",$J$93,0)</f>
        <v>0</v>
      </c>
      <c r="BJ93" s="26" t="s">
        <v>113</v>
      </c>
      <c r="BK93" s="175">
        <f>ROUND($I$93*$H$93,2)</f>
        <v>0</v>
      </c>
    </row>
    <row r="94" spans="2:63" s="26" customFormat="1" ht="15.75" customHeight="1">
      <c r="B94" s="43"/>
      <c r="C94" s="163" t="s">
        <v>159</v>
      </c>
      <c r="D94" s="163" t="s">
        <v>76</v>
      </c>
      <c r="E94" s="164" t="s">
        <v>159</v>
      </c>
      <c r="F94" s="165" t="s">
        <v>527</v>
      </c>
      <c r="G94" s="166" t="s">
        <v>512</v>
      </c>
      <c r="H94" s="167">
        <v>1</v>
      </c>
      <c r="I94" s="168"/>
      <c r="J94" s="169">
        <f>ROUND($I$94*$H$94,2)</f>
        <v>0</v>
      </c>
      <c r="K94" s="170"/>
      <c r="L94" s="63"/>
      <c r="M94" s="171"/>
      <c r="N94" s="172" t="s">
        <v>41</v>
      </c>
      <c r="O94" s="44"/>
      <c r="P94" s="44"/>
      <c r="Q94" s="173">
        <v>0</v>
      </c>
      <c r="R94" s="173">
        <f>$Q$94*$H$94</f>
        <v>0</v>
      </c>
      <c r="S94" s="173">
        <v>0</v>
      </c>
      <c r="T94" s="174">
        <f>$S$94*$H$94</f>
        <v>0</v>
      </c>
      <c r="AR94" s="26" t="s">
        <v>136</v>
      </c>
      <c r="AT94" s="26" t="s">
        <v>114</v>
      </c>
      <c r="AU94" s="26" t="s">
        <v>75</v>
      </c>
      <c r="AY94" s="26" t="s">
        <v>109</v>
      </c>
      <c r="BG94" s="175">
        <f>IF($N$94="zákl. přenesená",$J$94,0)</f>
        <v>0</v>
      </c>
      <c r="BJ94" s="26" t="s">
        <v>113</v>
      </c>
      <c r="BK94" s="175">
        <f>ROUND($I$94*$H$94,2)</f>
        <v>0</v>
      </c>
    </row>
    <row r="95" spans="2:63" s="26" customFormat="1" ht="15.75" customHeight="1">
      <c r="B95" s="43"/>
      <c r="C95" s="163" t="s">
        <v>162</v>
      </c>
      <c r="D95" s="163" t="s">
        <v>76</v>
      </c>
      <c r="E95" s="164" t="s">
        <v>162</v>
      </c>
      <c r="F95" s="165" t="s">
        <v>528</v>
      </c>
      <c r="G95" s="166" t="s">
        <v>512</v>
      </c>
      <c r="H95" s="167">
        <v>1</v>
      </c>
      <c r="I95" s="168"/>
      <c r="J95" s="169">
        <f>ROUND($I$95*$H$95,2)</f>
        <v>0</v>
      </c>
      <c r="K95" s="170"/>
      <c r="L95" s="63"/>
      <c r="M95" s="171"/>
      <c r="N95" s="172" t="s">
        <v>41</v>
      </c>
      <c r="O95" s="44"/>
      <c r="P95" s="44"/>
      <c r="Q95" s="173">
        <v>0</v>
      </c>
      <c r="R95" s="173">
        <f>$Q$95*$H$95</f>
        <v>0</v>
      </c>
      <c r="S95" s="173">
        <v>0</v>
      </c>
      <c r="T95" s="174">
        <f>$S$95*$H$95</f>
        <v>0</v>
      </c>
      <c r="AR95" s="26" t="s">
        <v>136</v>
      </c>
      <c r="AT95" s="26" t="s">
        <v>114</v>
      </c>
      <c r="AU95" s="26" t="s">
        <v>75</v>
      </c>
      <c r="AY95" s="26" t="s">
        <v>109</v>
      </c>
      <c r="BG95" s="175">
        <f>IF($N$95="zákl. přenesená",$J$95,0)</f>
        <v>0</v>
      </c>
      <c r="BJ95" s="26" t="s">
        <v>113</v>
      </c>
      <c r="BK95" s="175">
        <f>ROUND($I$95*$H$95,2)</f>
        <v>0</v>
      </c>
    </row>
    <row r="96" spans="2:63" s="26" customFormat="1" ht="15.75" customHeight="1">
      <c r="B96" s="43"/>
      <c r="C96" s="163" t="s">
        <v>165</v>
      </c>
      <c r="D96" s="163" t="s">
        <v>76</v>
      </c>
      <c r="E96" s="164" t="s">
        <v>165</v>
      </c>
      <c r="F96" s="165" t="s">
        <v>529</v>
      </c>
      <c r="G96" s="166" t="s">
        <v>512</v>
      </c>
      <c r="H96" s="167">
        <v>1</v>
      </c>
      <c r="I96" s="168"/>
      <c r="J96" s="169">
        <f>ROUND($I$96*$H$96,2)</f>
        <v>0</v>
      </c>
      <c r="K96" s="170"/>
      <c r="L96" s="63"/>
      <c r="M96" s="171"/>
      <c r="N96" s="172" t="s">
        <v>41</v>
      </c>
      <c r="O96" s="44"/>
      <c r="P96" s="44"/>
      <c r="Q96" s="173">
        <v>0</v>
      </c>
      <c r="R96" s="173">
        <f>$Q$96*$H$96</f>
        <v>0</v>
      </c>
      <c r="S96" s="173">
        <v>0</v>
      </c>
      <c r="T96" s="174">
        <f>$S$96*$H$96</f>
        <v>0</v>
      </c>
      <c r="AR96" s="26" t="s">
        <v>136</v>
      </c>
      <c r="AT96" s="26" t="s">
        <v>114</v>
      </c>
      <c r="AU96" s="26" t="s">
        <v>75</v>
      </c>
      <c r="AY96" s="26" t="s">
        <v>109</v>
      </c>
      <c r="BG96" s="175">
        <f>IF($N$96="zákl. přenesená",$J$96,0)</f>
        <v>0</v>
      </c>
      <c r="BJ96" s="26" t="s">
        <v>113</v>
      </c>
      <c r="BK96" s="175">
        <f>ROUND($I$96*$H$96,2)</f>
        <v>0</v>
      </c>
    </row>
    <row r="97" spans="2:63" s="26" customFormat="1" ht="15.75" customHeight="1">
      <c r="B97" s="43"/>
      <c r="C97" s="163" t="s">
        <v>167</v>
      </c>
      <c r="D97" s="163" t="s">
        <v>76</v>
      </c>
      <c r="E97" s="164" t="s">
        <v>167</v>
      </c>
      <c r="F97" s="165" t="s">
        <v>530</v>
      </c>
      <c r="G97" s="166" t="s">
        <v>512</v>
      </c>
      <c r="H97" s="167">
        <v>1</v>
      </c>
      <c r="I97" s="168"/>
      <c r="J97" s="169">
        <f>ROUND($I$97*$H$97,2)</f>
        <v>0</v>
      </c>
      <c r="K97" s="170"/>
      <c r="L97" s="63"/>
      <c r="M97" s="171"/>
      <c r="N97" s="172" t="s">
        <v>41</v>
      </c>
      <c r="O97" s="44"/>
      <c r="P97" s="44"/>
      <c r="Q97" s="173">
        <v>0</v>
      </c>
      <c r="R97" s="173">
        <f>$Q$97*$H$97</f>
        <v>0</v>
      </c>
      <c r="S97" s="173">
        <v>0</v>
      </c>
      <c r="T97" s="174">
        <f>$S$97*$H$97</f>
        <v>0</v>
      </c>
      <c r="AR97" s="26" t="s">
        <v>136</v>
      </c>
      <c r="AT97" s="26" t="s">
        <v>114</v>
      </c>
      <c r="AU97" s="26" t="s">
        <v>75</v>
      </c>
      <c r="AY97" s="26" t="s">
        <v>109</v>
      </c>
      <c r="BG97" s="175">
        <f>IF($N$97="zákl. přenesená",$J$97,0)</f>
        <v>0</v>
      </c>
      <c r="BJ97" s="26" t="s">
        <v>113</v>
      </c>
      <c r="BK97" s="175">
        <f>ROUND($I$97*$H$97,2)</f>
        <v>0</v>
      </c>
    </row>
    <row r="98" spans="2:63" s="26" customFormat="1" ht="15.75" customHeight="1">
      <c r="B98" s="43"/>
      <c r="C98" s="163" t="s">
        <v>169</v>
      </c>
      <c r="D98" s="163" t="s">
        <v>76</v>
      </c>
      <c r="E98" s="164" t="s">
        <v>169</v>
      </c>
      <c r="F98" s="165" t="s">
        <v>531</v>
      </c>
      <c r="G98" s="166" t="s">
        <v>512</v>
      </c>
      <c r="H98" s="167">
        <v>1</v>
      </c>
      <c r="I98" s="168"/>
      <c r="J98" s="169">
        <f>ROUND($I$98*$H$98,2)</f>
        <v>0</v>
      </c>
      <c r="K98" s="170"/>
      <c r="L98" s="63"/>
      <c r="M98" s="171"/>
      <c r="N98" s="172" t="s">
        <v>41</v>
      </c>
      <c r="O98" s="44"/>
      <c r="P98" s="44"/>
      <c r="Q98" s="173">
        <v>0</v>
      </c>
      <c r="R98" s="173">
        <f>$Q$98*$H$98</f>
        <v>0</v>
      </c>
      <c r="S98" s="173">
        <v>0</v>
      </c>
      <c r="T98" s="174">
        <f>$S$98*$H$98</f>
        <v>0</v>
      </c>
      <c r="AR98" s="26" t="s">
        <v>136</v>
      </c>
      <c r="AT98" s="26" t="s">
        <v>114</v>
      </c>
      <c r="AU98" s="26" t="s">
        <v>75</v>
      </c>
      <c r="AY98" s="26" t="s">
        <v>109</v>
      </c>
      <c r="BG98" s="175">
        <f>IF($N$98="zákl. přenesená",$J$98,0)</f>
        <v>0</v>
      </c>
      <c r="BJ98" s="26" t="s">
        <v>113</v>
      </c>
      <c r="BK98" s="175">
        <f>ROUND($I$98*$H$98,2)</f>
        <v>0</v>
      </c>
    </row>
    <row r="99" spans="2:63" s="26" customFormat="1" ht="15.75" customHeight="1">
      <c r="B99" s="43"/>
      <c r="C99" s="163" t="s">
        <v>172</v>
      </c>
      <c r="D99" s="163" t="s">
        <v>76</v>
      </c>
      <c r="E99" s="164" t="s">
        <v>172</v>
      </c>
      <c r="F99" s="165" t="s">
        <v>532</v>
      </c>
      <c r="G99" s="166" t="s">
        <v>512</v>
      </c>
      <c r="H99" s="167">
        <v>1</v>
      </c>
      <c r="I99" s="168"/>
      <c r="J99" s="169">
        <f>ROUND($I$99*$H$99,2)</f>
        <v>0</v>
      </c>
      <c r="K99" s="170"/>
      <c r="L99" s="63"/>
      <c r="M99" s="171"/>
      <c r="N99" s="172" t="s">
        <v>41</v>
      </c>
      <c r="O99" s="44"/>
      <c r="P99" s="44"/>
      <c r="Q99" s="173">
        <v>0</v>
      </c>
      <c r="R99" s="173">
        <f>$Q$99*$H$99</f>
        <v>0</v>
      </c>
      <c r="S99" s="173">
        <v>0</v>
      </c>
      <c r="T99" s="174">
        <f>$S$99*$H$99</f>
        <v>0</v>
      </c>
      <c r="AR99" s="26" t="s">
        <v>136</v>
      </c>
      <c r="AT99" s="26" t="s">
        <v>114</v>
      </c>
      <c r="AU99" s="26" t="s">
        <v>75</v>
      </c>
      <c r="AY99" s="26" t="s">
        <v>109</v>
      </c>
      <c r="BG99" s="175">
        <f>IF($N$99="zákl. přenesená",$J$99,0)</f>
        <v>0</v>
      </c>
      <c r="BJ99" s="26" t="s">
        <v>113</v>
      </c>
      <c r="BK99" s="175">
        <f>ROUND($I$99*$H$99,2)</f>
        <v>0</v>
      </c>
    </row>
    <row r="100" spans="2:63" s="26" customFormat="1" ht="15.75" customHeight="1">
      <c r="B100" s="43"/>
      <c r="C100" s="163" t="s">
        <v>175</v>
      </c>
      <c r="D100" s="163" t="s">
        <v>76</v>
      </c>
      <c r="E100" s="164" t="s">
        <v>175</v>
      </c>
      <c r="F100" s="165" t="s">
        <v>533</v>
      </c>
      <c r="G100" s="166" t="s">
        <v>512</v>
      </c>
      <c r="H100" s="167">
        <v>1</v>
      </c>
      <c r="I100" s="168"/>
      <c r="J100" s="169">
        <f>ROUND($I$100*$H$100,2)</f>
        <v>0</v>
      </c>
      <c r="K100" s="170"/>
      <c r="L100" s="63"/>
      <c r="M100" s="171"/>
      <c r="N100" s="172" t="s">
        <v>41</v>
      </c>
      <c r="O100" s="44"/>
      <c r="P100" s="44"/>
      <c r="Q100" s="173">
        <v>0</v>
      </c>
      <c r="R100" s="173">
        <f>$Q$100*$H$100</f>
        <v>0</v>
      </c>
      <c r="S100" s="173">
        <v>0</v>
      </c>
      <c r="T100" s="174">
        <f>$S$100*$H$100</f>
        <v>0</v>
      </c>
      <c r="AR100" s="26" t="s">
        <v>136</v>
      </c>
      <c r="AT100" s="26" t="s">
        <v>114</v>
      </c>
      <c r="AU100" s="26" t="s">
        <v>75</v>
      </c>
      <c r="AY100" s="26" t="s">
        <v>109</v>
      </c>
      <c r="BG100" s="175">
        <f>IF($N$100="zákl. přenesená",$J$100,0)</f>
        <v>0</v>
      </c>
      <c r="BJ100" s="26" t="s">
        <v>113</v>
      </c>
      <c r="BK100" s="175">
        <f>ROUND($I$100*$H$100,2)</f>
        <v>0</v>
      </c>
    </row>
    <row r="101" spans="2:63" s="26" customFormat="1" ht="15.75" customHeight="1">
      <c r="B101" s="43"/>
      <c r="C101" s="163" t="s">
        <v>6</v>
      </c>
      <c r="D101" s="163" t="s">
        <v>76</v>
      </c>
      <c r="E101" s="164" t="s">
        <v>6</v>
      </c>
      <c r="F101" s="165" t="s">
        <v>534</v>
      </c>
      <c r="G101" s="166" t="s">
        <v>512</v>
      </c>
      <c r="H101" s="167">
        <v>1</v>
      </c>
      <c r="I101" s="168"/>
      <c r="J101" s="169">
        <f>ROUND($I$101*$H$101,2)</f>
        <v>0</v>
      </c>
      <c r="K101" s="170"/>
      <c r="L101" s="63"/>
      <c r="M101" s="171"/>
      <c r="N101" s="172" t="s">
        <v>41</v>
      </c>
      <c r="O101" s="44"/>
      <c r="P101" s="44"/>
      <c r="Q101" s="173">
        <v>0</v>
      </c>
      <c r="R101" s="173">
        <f>$Q$101*$H$101</f>
        <v>0</v>
      </c>
      <c r="S101" s="173">
        <v>0</v>
      </c>
      <c r="T101" s="174">
        <f>$S$101*$H$101</f>
        <v>0</v>
      </c>
      <c r="AR101" s="26" t="s">
        <v>136</v>
      </c>
      <c r="AT101" s="26" t="s">
        <v>114</v>
      </c>
      <c r="AU101" s="26" t="s">
        <v>75</v>
      </c>
      <c r="AY101" s="26" t="s">
        <v>109</v>
      </c>
      <c r="BG101" s="175">
        <f>IF($N$101="zákl. přenesená",$J$101,0)</f>
        <v>0</v>
      </c>
      <c r="BJ101" s="26" t="s">
        <v>113</v>
      </c>
      <c r="BK101" s="175">
        <f>ROUND($I$101*$H$101,2)</f>
        <v>0</v>
      </c>
    </row>
    <row r="102" spans="2:63" s="26" customFormat="1" ht="15.75" customHeight="1">
      <c r="B102" s="43"/>
      <c r="C102" s="163" t="s">
        <v>181</v>
      </c>
      <c r="D102" s="163" t="s">
        <v>76</v>
      </c>
      <c r="E102" s="164" t="s">
        <v>181</v>
      </c>
      <c r="F102" s="165" t="s">
        <v>535</v>
      </c>
      <c r="G102" s="166" t="s">
        <v>512</v>
      </c>
      <c r="H102" s="167">
        <v>1</v>
      </c>
      <c r="I102" s="168"/>
      <c r="J102" s="169">
        <f>ROUND($I$102*$H$102,2)</f>
        <v>0</v>
      </c>
      <c r="K102" s="170"/>
      <c r="L102" s="63"/>
      <c r="M102" s="171"/>
      <c r="N102" s="172" t="s">
        <v>41</v>
      </c>
      <c r="O102" s="44"/>
      <c r="P102" s="44"/>
      <c r="Q102" s="173">
        <v>0</v>
      </c>
      <c r="R102" s="173">
        <f>$Q$102*$H$102</f>
        <v>0</v>
      </c>
      <c r="S102" s="173">
        <v>0</v>
      </c>
      <c r="T102" s="174">
        <f>$S$102*$H$102</f>
        <v>0</v>
      </c>
      <c r="AR102" s="26" t="s">
        <v>136</v>
      </c>
      <c r="AT102" s="26" t="s">
        <v>114</v>
      </c>
      <c r="AU102" s="26" t="s">
        <v>75</v>
      </c>
      <c r="AY102" s="26" t="s">
        <v>109</v>
      </c>
      <c r="BG102" s="175">
        <f>IF($N$102="zákl. přenesená",$J$102,0)</f>
        <v>0</v>
      </c>
      <c r="BJ102" s="26" t="s">
        <v>113</v>
      </c>
      <c r="BK102" s="175">
        <f>ROUND($I$102*$H$102,2)</f>
        <v>0</v>
      </c>
    </row>
    <row r="103" spans="2:63" s="26" customFormat="1" ht="15.75" customHeight="1">
      <c r="B103" s="43"/>
      <c r="C103" s="163" t="s">
        <v>185</v>
      </c>
      <c r="D103" s="163" t="s">
        <v>76</v>
      </c>
      <c r="E103" s="164" t="s">
        <v>185</v>
      </c>
      <c r="F103" s="165" t="s">
        <v>536</v>
      </c>
      <c r="G103" s="166" t="s">
        <v>512</v>
      </c>
      <c r="H103" s="167">
        <v>1</v>
      </c>
      <c r="I103" s="168"/>
      <c r="J103" s="169">
        <f>ROUND($I$103*$H$103,2)</f>
        <v>0</v>
      </c>
      <c r="K103" s="170"/>
      <c r="L103" s="63"/>
      <c r="M103" s="171"/>
      <c r="N103" s="172" t="s">
        <v>41</v>
      </c>
      <c r="O103" s="44"/>
      <c r="P103" s="44"/>
      <c r="Q103" s="173">
        <v>0</v>
      </c>
      <c r="R103" s="173">
        <f>$Q$103*$H$103</f>
        <v>0</v>
      </c>
      <c r="S103" s="173">
        <v>0</v>
      </c>
      <c r="T103" s="174">
        <f>$S$103*$H$103</f>
        <v>0</v>
      </c>
      <c r="AR103" s="26" t="s">
        <v>136</v>
      </c>
      <c r="AT103" s="26" t="s">
        <v>114</v>
      </c>
      <c r="AU103" s="26" t="s">
        <v>75</v>
      </c>
      <c r="AY103" s="26" t="s">
        <v>109</v>
      </c>
      <c r="BG103" s="175">
        <f>IF($N$103="zákl. přenesená",$J$103,0)</f>
        <v>0</v>
      </c>
      <c r="BJ103" s="26" t="s">
        <v>113</v>
      </c>
      <c r="BK103" s="175">
        <f>ROUND($I$103*$H$103,2)</f>
        <v>0</v>
      </c>
    </row>
    <row r="104" spans="2:63" s="26" customFormat="1" ht="15.75" customHeight="1">
      <c r="B104" s="43"/>
      <c r="C104" s="163" t="s">
        <v>188</v>
      </c>
      <c r="D104" s="163" t="s">
        <v>76</v>
      </c>
      <c r="E104" s="164" t="s">
        <v>188</v>
      </c>
      <c r="F104" s="165" t="s">
        <v>537</v>
      </c>
      <c r="G104" s="166" t="s">
        <v>512</v>
      </c>
      <c r="H104" s="167">
        <v>1</v>
      </c>
      <c r="I104" s="168"/>
      <c r="J104" s="169">
        <f>ROUND($I$104*$H$104,2)</f>
        <v>0</v>
      </c>
      <c r="K104" s="170"/>
      <c r="L104" s="63"/>
      <c r="M104" s="171"/>
      <c r="N104" s="172" t="s">
        <v>41</v>
      </c>
      <c r="O104" s="44"/>
      <c r="P104" s="44"/>
      <c r="Q104" s="173">
        <v>0</v>
      </c>
      <c r="R104" s="173">
        <f>$Q$104*$H$104</f>
        <v>0</v>
      </c>
      <c r="S104" s="173">
        <v>0</v>
      </c>
      <c r="T104" s="174">
        <f>$S$104*$H$104</f>
        <v>0</v>
      </c>
      <c r="AR104" s="26" t="s">
        <v>136</v>
      </c>
      <c r="AT104" s="26" t="s">
        <v>114</v>
      </c>
      <c r="AU104" s="26" t="s">
        <v>75</v>
      </c>
      <c r="AY104" s="26" t="s">
        <v>109</v>
      </c>
      <c r="BG104" s="175">
        <f>IF($N$104="zákl. přenesená",$J$104,0)</f>
        <v>0</v>
      </c>
      <c r="BJ104" s="26" t="s">
        <v>113</v>
      </c>
      <c r="BK104" s="175">
        <f>ROUND($I$104*$H$104,2)</f>
        <v>0</v>
      </c>
    </row>
    <row r="105" spans="2:63" s="26" customFormat="1" ht="15.75" customHeight="1">
      <c r="B105" s="43"/>
      <c r="C105" s="163" t="s">
        <v>192</v>
      </c>
      <c r="D105" s="163" t="s">
        <v>76</v>
      </c>
      <c r="E105" s="164" t="s">
        <v>192</v>
      </c>
      <c r="F105" s="165" t="s">
        <v>538</v>
      </c>
      <c r="G105" s="166" t="s">
        <v>512</v>
      </c>
      <c r="H105" s="167">
        <v>1</v>
      </c>
      <c r="I105" s="168"/>
      <c r="J105" s="169">
        <f>ROUND($I$105*$H$105,2)</f>
        <v>0</v>
      </c>
      <c r="K105" s="170"/>
      <c r="L105" s="63"/>
      <c r="M105" s="171"/>
      <c r="N105" s="197" t="s">
        <v>41</v>
      </c>
      <c r="O105" s="211"/>
      <c r="P105" s="211"/>
      <c r="Q105" s="198">
        <v>0</v>
      </c>
      <c r="R105" s="198">
        <f>$Q$105*$H$105</f>
        <v>0</v>
      </c>
      <c r="S105" s="198">
        <v>0</v>
      </c>
      <c r="T105" s="199">
        <f>$S$105*$H$105</f>
        <v>0</v>
      </c>
      <c r="AR105" s="26" t="s">
        <v>136</v>
      </c>
      <c r="AT105" s="26" t="s">
        <v>114</v>
      </c>
      <c r="AU105" s="26" t="s">
        <v>75</v>
      </c>
      <c r="AY105" s="26" t="s">
        <v>109</v>
      </c>
      <c r="BG105" s="175">
        <f>IF($N$105="zákl. přenesená",$J$105,0)</f>
        <v>0</v>
      </c>
      <c r="BJ105" s="26" t="s">
        <v>113</v>
      </c>
      <c r="BK105" s="175">
        <f>ROUND($I$105*$H$105,2)</f>
        <v>0</v>
      </c>
    </row>
    <row r="106" spans="2:12" s="26" customFormat="1" ht="7.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63"/>
    </row>
    <row r="258" s="22" customFormat="1" ht="14.25" customHeight="1"/>
  </sheetData>
  <sheetProtection password="CC35" sheet="1" objects="1" scenarios="1" formatColumns="0" formatRows="0" sort="0" autoFilter="0"/>
  <autoFilter ref="C75:K75"/>
  <mergeCells count="9">
    <mergeCell ref="E68:H68"/>
    <mergeCell ref="G1:H1"/>
    <mergeCell ref="L2:V2"/>
    <mergeCell ref="E7:H7"/>
    <mergeCell ref="E9:H9"/>
    <mergeCell ref="E24:H24"/>
    <mergeCell ref="E41:H41"/>
    <mergeCell ref="E43:H43"/>
    <mergeCell ref="E66:H66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9"/>
  <sheetViews>
    <sheetView showGridLines="0" zoomScale="85" zoomScaleNormal="85" zoomScalePageLayoutView="0" workbookViewId="0" topLeftCell="A124">
      <selection activeCell="C3" sqref="C3:J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226" customFormat="1" ht="45" customHeight="1">
      <c r="B3" s="224"/>
      <c r="C3" s="322" t="s">
        <v>546</v>
      </c>
      <c r="D3" s="322"/>
      <c r="E3" s="322"/>
      <c r="F3" s="322"/>
      <c r="G3" s="322"/>
      <c r="H3" s="322"/>
      <c r="I3" s="322"/>
      <c r="J3" s="322"/>
      <c r="K3" s="225"/>
    </row>
    <row r="4" spans="2:11" ht="25.5" customHeight="1">
      <c r="B4" s="227"/>
      <c r="C4" s="321" t="s">
        <v>547</v>
      </c>
      <c r="D4" s="321"/>
      <c r="E4" s="321"/>
      <c r="F4" s="321"/>
      <c r="G4" s="321"/>
      <c r="H4" s="321"/>
      <c r="I4" s="321"/>
      <c r="J4" s="321"/>
      <c r="K4" s="228"/>
    </row>
    <row r="5" spans="2:11" ht="5.25" customHeight="1">
      <c r="B5" s="227"/>
      <c r="C5" s="229"/>
      <c r="D5" s="229"/>
      <c r="E5" s="229"/>
      <c r="F5" s="229"/>
      <c r="G5" s="229"/>
      <c r="H5" s="229"/>
      <c r="I5" s="229"/>
      <c r="J5" s="229"/>
      <c r="K5" s="228"/>
    </row>
    <row r="6" spans="2:11" ht="15" customHeight="1">
      <c r="B6" s="227"/>
      <c r="C6" s="318" t="s">
        <v>548</v>
      </c>
      <c r="D6" s="318"/>
      <c r="E6" s="318"/>
      <c r="F6" s="318"/>
      <c r="G6" s="318"/>
      <c r="H6" s="318"/>
      <c r="I6" s="318"/>
      <c r="J6" s="318"/>
      <c r="K6" s="228"/>
    </row>
    <row r="7" spans="2:11" ht="15" customHeight="1">
      <c r="B7" s="231"/>
      <c r="C7" s="318" t="s">
        <v>549</v>
      </c>
      <c r="D7" s="318"/>
      <c r="E7" s="318"/>
      <c r="F7" s="318"/>
      <c r="G7" s="318"/>
      <c r="H7" s="318"/>
      <c r="I7" s="318"/>
      <c r="J7" s="318"/>
      <c r="K7" s="228"/>
    </row>
    <row r="8" spans="2:11" ht="15" customHeight="1">
      <c r="B8" s="231"/>
      <c r="C8" s="318" t="s">
        <v>550</v>
      </c>
      <c r="D8" s="318"/>
      <c r="E8" s="318"/>
      <c r="F8" s="318"/>
      <c r="G8" s="318"/>
      <c r="H8" s="318"/>
      <c r="I8" s="318"/>
      <c r="J8" s="318"/>
      <c r="K8" s="228"/>
    </row>
    <row r="9" spans="2:11" ht="15" customHeight="1">
      <c r="B9" s="231"/>
      <c r="C9" s="318" t="s">
        <v>551</v>
      </c>
      <c r="D9" s="318"/>
      <c r="E9" s="318"/>
      <c r="F9" s="318"/>
      <c r="G9" s="318"/>
      <c r="H9" s="318"/>
      <c r="I9" s="318"/>
      <c r="J9" s="318"/>
      <c r="K9" s="228"/>
    </row>
    <row r="10" spans="2:11" ht="12.75" customHeight="1">
      <c r="B10" s="231"/>
      <c r="C10" s="230"/>
      <c r="D10" s="230"/>
      <c r="E10" s="230"/>
      <c r="F10" s="230"/>
      <c r="G10" s="230"/>
      <c r="H10" s="230"/>
      <c r="I10" s="230"/>
      <c r="J10" s="230"/>
      <c r="K10" s="228"/>
    </row>
    <row r="11" spans="2:11" ht="15" customHeight="1">
      <c r="B11" s="231"/>
      <c r="C11" s="318" t="s">
        <v>552</v>
      </c>
      <c r="D11" s="318"/>
      <c r="E11" s="318"/>
      <c r="F11" s="318"/>
      <c r="G11" s="318"/>
      <c r="H11" s="318"/>
      <c r="I11" s="318"/>
      <c r="J11" s="318"/>
      <c r="K11" s="228"/>
    </row>
    <row r="12" spans="2:11" ht="15" customHeight="1">
      <c r="B12" s="231"/>
      <c r="C12" s="230"/>
      <c r="D12" s="318" t="s">
        <v>553</v>
      </c>
      <c r="E12" s="318"/>
      <c r="F12" s="318"/>
      <c r="G12" s="318"/>
      <c r="H12" s="318"/>
      <c r="I12" s="318"/>
      <c r="J12" s="318"/>
      <c r="K12" s="228"/>
    </row>
    <row r="13" spans="2:11" ht="15" customHeight="1">
      <c r="B13" s="231"/>
      <c r="C13" s="232"/>
      <c r="D13" s="318" t="s">
        <v>554</v>
      </c>
      <c r="E13" s="318"/>
      <c r="F13" s="318"/>
      <c r="G13" s="318"/>
      <c r="H13" s="318"/>
      <c r="I13" s="318"/>
      <c r="J13" s="318"/>
      <c r="K13" s="228"/>
    </row>
    <row r="14" spans="2:11" ht="12.75" customHeight="1">
      <c r="B14" s="231"/>
      <c r="C14" s="232"/>
      <c r="D14" s="232"/>
      <c r="E14" s="232"/>
      <c r="F14" s="232"/>
      <c r="G14" s="232"/>
      <c r="H14" s="232"/>
      <c r="I14" s="232"/>
      <c r="J14" s="232"/>
      <c r="K14" s="228"/>
    </row>
    <row r="15" spans="2:11" ht="15" customHeight="1">
      <c r="B15" s="231"/>
      <c r="C15" s="232"/>
      <c r="D15" s="318" t="s">
        <v>555</v>
      </c>
      <c r="E15" s="318"/>
      <c r="F15" s="318"/>
      <c r="G15" s="318"/>
      <c r="H15" s="318"/>
      <c r="I15" s="318"/>
      <c r="J15" s="318"/>
      <c r="K15" s="228"/>
    </row>
    <row r="16" spans="2:11" ht="15" customHeight="1">
      <c r="B16" s="231"/>
      <c r="C16" s="232"/>
      <c r="D16" s="318" t="s">
        <v>556</v>
      </c>
      <c r="E16" s="318"/>
      <c r="F16" s="318"/>
      <c r="G16" s="318"/>
      <c r="H16" s="318"/>
      <c r="I16" s="318"/>
      <c r="J16" s="318"/>
      <c r="K16" s="228"/>
    </row>
    <row r="17" spans="2:11" ht="15" customHeight="1">
      <c r="B17" s="231"/>
      <c r="C17" s="232"/>
      <c r="D17" s="232"/>
      <c r="E17" s="233" t="s">
        <v>72</v>
      </c>
      <c r="F17" s="318" t="s">
        <v>557</v>
      </c>
      <c r="G17" s="318"/>
      <c r="H17" s="318"/>
      <c r="I17" s="318"/>
      <c r="J17" s="318"/>
      <c r="K17" s="228"/>
    </row>
    <row r="18" spans="2:11" ht="15" customHeight="1">
      <c r="B18" s="231"/>
      <c r="C18" s="232"/>
      <c r="D18" s="232"/>
      <c r="E18" s="233" t="s">
        <v>558</v>
      </c>
      <c r="F18" s="318" t="s">
        <v>559</v>
      </c>
      <c r="G18" s="318"/>
      <c r="H18" s="318"/>
      <c r="I18" s="318"/>
      <c r="J18" s="318"/>
      <c r="K18" s="228"/>
    </row>
    <row r="19" spans="2:11" ht="15" customHeight="1">
      <c r="B19" s="231"/>
      <c r="C19" s="232"/>
      <c r="D19" s="232"/>
      <c r="E19" s="233" t="s">
        <v>560</v>
      </c>
      <c r="F19" s="318" t="s">
        <v>561</v>
      </c>
      <c r="G19" s="318"/>
      <c r="H19" s="318"/>
      <c r="I19" s="318"/>
      <c r="J19" s="318"/>
      <c r="K19" s="228"/>
    </row>
    <row r="20" spans="2:11" ht="12.75" customHeight="1">
      <c r="B20" s="231"/>
      <c r="C20" s="232"/>
      <c r="D20" s="232"/>
      <c r="E20" s="232"/>
      <c r="F20" s="232"/>
      <c r="G20" s="232"/>
      <c r="H20" s="232"/>
      <c r="I20" s="232"/>
      <c r="J20" s="232"/>
      <c r="K20" s="228"/>
    </row>
    <row r="21" spans="2:11" ht="15" customHeight="1">
      <c r="B21" s="231"/>
      <c r="C21" s="318" t="s">
        <v>562</v>
      </c>
      <c r="D21" s="318"/>
      <c r="E21" s="318"/>
      <c r="F21" s="318"/>
      <c r="G21" s="318"/>
      <c r="H21" s="318"/>
      <c r="I21" s="318"/>
      <c r="J21" s="318"/>
      <c r="K21" s="228"/>
    </row>
    <row r="22" spans="2:11" ht="15" customHeight="1">
      <c r="B22" s="231"/>
      <c r="C22" s="230"/>
      <c r="D22" s="318" t="s">
        <v>563</v>
      </c>
      <c r="E22" s="318"/>
      <c r="F22" s="318"/>
      <c r="G22" s="318"/>
      <c r="H22" s="318"/>
      <c r="I22" s="318"/>
      <c r="J22" s="318"/>
      <c r="K22" s="228"/>
    </row>
    <row r="23" spans="2:11" ht="15" customHeight="1">
      <c r="B23" s="231"/>
      <c r="C23" s="232"/>
      <c r="D23" s="318" t="s">
        <v>564</v>
      </c>
      <c r="E23" s="318"/>
      <c r="F23" s="318"/>
      <c r="G23" s="318"/>
      <c r="H23" s="318"/>
      <c r="I23" s="318"/>
      <c r="J23" s="318"/>
      <c r="K23" s="228"/>
    </row>
    <row r="24" spans="2:11" ht="12.75" customHeight="1">
      <c r="B24" s="231"/>
      <c r="C24" s="232"/>
      <c r="D24" s="232"/>
      <c r="E24" s="232"/>
      <c r="F24" s="232"/>
      <c r="G24" s="232"/>
      <c r="H24" s="232"/>
      <c r="I24" s="232"/>
      <c r="J24" s="232"/>
      <c r="K24" s="228"/>
    </row>
    <row r="25" spans="2:11" ht="15" customHeight="1">
      <c r="B25" s="231"/>
      <c r="C25" s="232"/>
      <c r="D25" s="318" t="s">
        <v>565</v>
      </c>
      <c r="E25" s="318"/>
      <c r="F25" s="318"/>
      <c r="G25" s="318"/>
      <c r="H25" s="318"/>
      <c r="I25" s="318"/>
      <c r="J25" s="318"/>
      <c r="K25" s="228"/>
    </row>
    <row r="26" spans="2:11" ht="15" customHeight="1">
      <c r="B26" s="231"/>
      <c r="C26" s="232"/>
      <c r="D26" s="318" t="s">
        <v>566</v>
      </c>
      <c r="E26" s="318"/>
      <c r="F26" s="318"/>
      <c r="G26" s="318"/>
      <c r="H26" s="318"/>
      <c r="I26" s="318"/>
      <c r="J26" s="318"/>
      <c r="K26" s="228"/>
    </row>
    <row r="27" spans="2:11" ht="12.75" customHeight="1">
      <c r="B27" s="231"/>
      <c r="C27" s="232"/>
      <c r="D27" s="232"/>
      <c r="E27" s="232"/>
      <c r="F27" s="232"/>
      <c r="G27" s="232"/>
      <c r="H27" s="232"/>
      <c r="I27" s="232"/>
      <c r="J27" s="232"/>
      <c r="K27" s="228"/>
    </row>
    <row r="28" spans="2:11" ht="15" customHeight="1">
      <c r="B28" s="231"/>
      <c r="C28" s="232"/>
      <c r="D28" s="318" t="s">
        <v>567</v>
      </c>
      <c r="E28" s="318"/>
      <c r="F28" s="318"/>
      <c r="G28" s="318"/>
      <c r="H28" s="318"/>
      <c r="I28" s="318"/>
      <c r="J28" s="318"/>
      <c r="K28" s="228"/>
    </row>
    <row r="29" spans="2:11" ht="15" customHeight="1">
      <c r="B29" s="231"/>
      <c r="C29" s="232"/>
      <c r="D29" s="318" t="s">
        <v>568</v>
      </c>
      <c r="E29" s="318"/>
      <c r="F29" s="318"/>
      <c r="G29" s="318"/>
      <c r="H29" s="318"/>
      <c r="I29" s="318"/>
      <c r="J29" s="318"/>
      <c r="K29" s="228"/>
    </row>
    <row r="30" spans="2:11" ht="15" customHeight="1">
      <c r="B30" s="231"/>
      <c r="C30" s="232"/>
      <c r="D30" s="318" t="s">
        <v>569</v>
      </c>
      <c r="E30" s="318"/>
      <c r="F30" s="318"/>
      <c r="G30" s="318"/>
      <c r="H30" s="318"/>
      <c r="I30" s="318"/>
      <c r="J30" s="318"/>
      <c r="K30" s="228"/>
    </row>
    <row r="31" spans="2:11" ht="15" customHeight="1">
      <c r="B31" s="231"/>
      <c r="C31" s="232"/>
      <c r="D31" s="230"/>
      <c r="E31" s="234" t="s">
        <v>93</v>
      </c>
      <c r="F31" s="230"/>
      <c r="G31" s="318" t="s">
        <v>570</v>
      </c>
      <c r="H31" s="318"/>
      <c r="I31" s="318"/>
      <c r="J31" s="318"/>
      <c r="K31" s="228"/>
    </row>
    <row r="32" spans="2:11" ht="15" customHeight="1">
      <c r="B32" s="231"/>
      <c r="C32" s="232"/>
      <c r="D32" s="230"/>
      <c r="E32" s="234" t="s">
        <v>571</v>
      </c>
      <c r="F32" s="230"/>
      <c r="G32" s="318" t="s">
        <v>572</v>
      </c>
      <c r="H32" s="318"/>
      <c r="I32" s="318"/>
      <c r="J32" s="318"/>
      <c r="K32" s="228"/>
    </row>
    <row r="33" spans="2:11" ht="15" customHeight="1">
      <c r="B33" s="231"/>
      <c r="C33" s="232"/>
      <c r="D33" s="230"/>
      <c r="E33" s="234"/>
      <c r="F33" s="230"/>
      <c r="G33" s="318" t="s">
        <v>573</v>
      </c>
      <c r="H33" s="318"/>
      <c r="I33" s="318"/>
      <c r="J33" s="318"/>
      <c r="K33" s="228"/>
    </row>
    <row r="34" spans="2:11" ht="15" customHeight="1">
      <c r="B34" s="231"/>
      <c r="C34" s="232"/>
      <c r="D34" s="230"/>
      <c r="E34" s="234"/>
      <c r="F34" s="230"/>
      <c r="G34" s="318" t="s">
        <v>574</v>
      </c>
      <c r="H34" s="318"/>
      <c r="I34" s="318"/>
      <c r="J34" s="318"/>
      <c r="K34" s="228"/>
    </row>
    <row r="35" spans="2:11" ht="15" customHeight="1">
      <c r="B35" s="231"/>
      <c r="C35" s="232"/>
      <c r="D35" s="230"/>
      <c r="E35" s="234"/>
      <c r="F35" s="230"/>
      <c r="G35" s="318" t="s">
        <v>575</v>
      </c>
      <c r="H35" s="318"/>
      <c r="I35" s="318"/>
      <c r="J35" s="318"/>
      <c r="K35" s="228"/>
    </row>
    <row r="36" spans="2:11" ht="15" customHeight="1">
      <c r="B36" s="231"/>
      <c r="C36" s="232"/>
      <c r="D36" s="230"/>
      <c r="E36" s="234"/>
      <c r="F36" s="230"/>
      <c r="G36" s="318" t="s">
        <v>576</v>
      </c>
      <c r="H36" s="318"/>
      <c r="I36" s="318"/>
      <c r="J36" s="318"/>
      <c r="K36" s="228"/>
    </row>
    <row r="37" spans="2:11" ht="15" customHeight="1">
      <c r="B37" s="231"/>
      <c r="C37" s="232"/>
      <c r="D37" s="230"/>
      <c r="E37" s="234"/>
      <c r="F37" s="230"/>
      <c r="G37" s="318" t="s">
        <v>577</v>
      </c>
      <c r="H37" s="318"/>
      <c r="I37" s="318"/>
      <c r="J37" s="318"/>
      <c r="K37" s="228"/>
    </row>
    <row r="38" spans="2:11" ht="15" customHeight="1">
      <c r="B38" s="231"/>
      <c r="C38" s="232"/>
      <c r="D38" s="230"/>
      <c r="E38" s="234" t="s">
        <v>47</v>
      </c>
      <c r="F38" s="230"/>
      <c r="G38" s="318" t="s">
        <v>578</v>
      </c>
      <c r="H38" s="318"/>
      <c r="I38" s="318"/>
      <c r="J38" s="318"/>
      <c r="K38" s="228"/>
    </row>
    <row r="39" spans="2:11" ht="15" customHeight="1">
      <c r="B39" s="231"/>
      <c r="C39" s="232"/>
      <c r="D39" s="230"/>
      <c r="E39" s="234" t="s">
        <v>94</v>
      </c>
      <c r="F39" s="230"/>
      <c r="G39" s="318" t="s">
        <v>579</v>
      </c>
      <c r="H39" s="318"/>
      <c r="I39" s="318"/>
      <c r="J39" s="318"/>
      <c r="K39" s="228"/>
    </row>
    <row r="40" spans="2:11" ht="15" customHeight="1">
      <c r="B40" s="231"/>
      <c r="C40" s="232"/>
      <c r="D40" s="230"/>
      <c r="E40" s="234" t="s">
        <v>95</v>
      </c>
      <c r="F40" s="230"/>
      <c r="G40" s="318" t="s">
        <v>580</v>
      </c>
      <c r="H40" s="318"/>
      <c r="I40" s="318"/>
      <c r="J40" s="318"/>
      <c r="K40" s="228"/>
    </row>
    <row r="41" spans="2:11" ht="15" customHeight="1">
      <c r="B41" s="231"/>
      <c r="C41" s="232"/>
      <c r="D41" s="230"/>
      <c r="E41" s="234" t="s">
        <v>96</v>
      </c>
      <c r="F41" s="230"/>
      <c r="G41" s="318" t="s">
        <v>581</v>
      </c>
      <c r="H41" s="318"/>
      <c r="I41" s="318"/>
      <c r="J41" s="318"/>
      <c r="K41" s="228"/>
    </row>
    <row r="42" spans="2:11" ht="15" customHeight="1">
      <c r="B42" s="231"/>
      <c r="C42" s="232"/>
      <c r="D42" s="230"/>
      <c r="E42" s="234" t="s">
        <v>582</v>
      </c>
      <c r="F42" s="230"/>
      <c r="G42" s="318" t="s">
        <v>583</v>
      </c>
      <c r="H42" s="318"/>
      <c r="I42" s="318"/>
      <c r="J42" s="318"/>
      <c r="K42" s="228"/>
    </row>
    <row r="43" spans="2:11" ht="15" customHeight="1">
      <c r="B43" s="231"/>
      <c r="C43" s="232"/>
      <c r="D43" s="230"/>
      <c r="E43" s="234" t="s">
        <v>584</v>
      </c>
      <c r="F43" s="230"/>
      <c r="G43" s="318" t="s">
        <v>585</v>
      </c>
      <c r="H43" s="318"/>
      <c r="I43" s="318"/>
      <c r="J43" s="318"/>
      <c r="K43" s="228"/>
    </row>
    <row r="44" spans="2:11" ht="15" customHeight="1">
      <c r="B44" s="231"/>
      <c r="C44" s="232"/>
      <c r="D44" s="230"/>
      <c r="E44" s="234" t="s">
        <v>99</v>
      </c>
      <c r="F44" s="230"/>
      <c r="G44" s="318" t="s">
        <v>586</v>
      </c>
      <c r="H44" s="318"/>
      <c r="I44" s="318"/>
      <c r="J44" s="318"/>
      <c r="K44" s="228"/>
    </row>
    <row r="45" spans="2:11" ht="12.75" customHeight="1">
      <c r="B45" s="231"/>
      <c r="C45" s="232"/>
      <c r="D45" s="230"/>
      <c r="E45" s="230"/>
      <c r="F45" s="230"/>
      <c r="G45" s="230"/>
      <c r="H45" s="230"/>
      <c r="I45" s="230"/>
      <c r="J45" s="230"/>
      <c r="K45" s="228"/>
    </row>
    <row r="46" spans="2:11" ht="15" customHeight="1">
      <c r="B46" s="231"/>
      <c r="C46" s="232"/>
      <c r="D46" s="318" t="s">
        <v>587</v>
      </c>
      <c r="E46" s="318"/>
      <c r="F46" s="318"/>
      <c r="G46" s="318"/>
      <c r="H46" s="318"/>
      <c r="I46" s="318"/>
      <c r="J46" s="318"/>
      <c r="K46" s="228"/>
    </row>
    <row r="47" spans="2:11" ht="15" customHeight="1">
      <c r="B47" s="231"/>
      <c r="C47" s="232"/>
      <c r="D47" s="232"/>
      <c r="E47" s="318" t="s">
        <v>588</v>
      </c>
      <c r="F47" s="318"/>
      <c r="G47" s="318"/>
      <c r="H47" s="318"/>
      <c r="I47" s="318"/>
      <c r="J47" s="318"/>
      <c r="K47" s="228"/>
    </row>
    <row r="48" spans="2:11" ht="15" customHeight="1">
      <c r="B48" s="231"/>
      <c r="C48" s="232"/>
      <c r="D48" s="232"/>
      <c r="E48" s="318" t="s">
        <v>589</v>
      </c>
      <c r="F48" s="318"/>
      <c r="G48" s="318"/>
      <c r="H48" s="318"/>
      <c r="I48" s="318"/>
      <c r="J48" s="318"/>
      <c r="K48" s="228"/>
    </row>
    <row r="49" spans="2:11" ht="15" customHeight="1">
      <c r="B49" s="231"/>
      <c r="C49" s="232"/>
      <c r="D49" s="232"/>
      <c r="E49" s="318" t="s">
        <v>590</v>
      </c>
      <c r="F49" s="318"/>
      <c r="G49" s="318"/>
      <c r="H49" s="318"/>
      <c r="I49" s="318"/>
      <c r="J49" s="318"/>
      <c r="K49" s="228"/>
    </row>
    <row r="50" spans="2:11" ht="15" customHeight="1">
      <c r="B50" s="231"/>
      <c r="C50" s="232"/>
      <c r="D50" s="318" t="s">
        <v>591</v>
      </c>
      <c r="E50" s="318"/>
      <c r="F50" s="318"/>
      <c r="G50" s="318"/>
      <c r="H50" s="318"/>
      <c r="I50" s="318"/>
      <c r="J50" s="318"/>
      <c r="K50" s="228"/>
    </row>
    <row r="51" spans="2:11" ht="25.5" customHeight="1">
      <c r="B51" s="227"/>
      <c r="C51" s="321" t="s">
        <v>592</v>
      </c>
      <c r="D51" s="321"/>
      <c r="E51" s="321"/>
      <c r="F51" s="321"/>
      <c r="G51" s="321"/>
      <c r="H51" s="321"/>
      <c r="I51" s="321"/>
      <c r="J51" s="321"/>
      <c r="K51" s="228"/>
    </row>
    <row r="52" spans="2:11" ht="5.25" customHeight="1">
      <c r="B52" s="227"/>
      <c r="C52" s="229"/>
      <c r="D52" s="229"/>
      <c r="E52" s="229"/>
      <c r="F52" s="229"/>
      <c r="G52" s="229"/>
      <c r="H52" s="229"/>
      <c r="I52" s="229"/>
      <c r="J52" s="229"/>
      <c r="K52" s="228"/>
    </row>
    <row r="53" spans="2:11" ht="15" customHeight="1">
      <c r="B53" s="227"/>
      <c r="C53" s="318" t="s">
        <v>593</v>
      </c>
      <c r="D53" s="318"/>
      <c r="E53" s="318"/>
      <c r="F53" s="318"/>
      <c r="G53" s="318"/>
      <c r="H53" s="318"/>
      <c r="I53" s="318"/>
      <c r="J53" s="318"/>
      <c r="K53" s="228"/>
    </row>
    <row r="54" spans="2:11" ht="15" customHeight="1">
      <c r="B54" s="227"/>
      <c r="C54" s="318" t="s">
        <v>594</v>
      </c>
      <c r="D54" s="318"/>
      <c r="E54" s="318"/>
      <c r="F54" s="318"/>
      <c r="G54" s="318"/>
      <c r="H54" s="318"/>
      <c r="I54" s="318"/>
      <c r="J54" s="318"/>
      <c r="K54" s="228"/>
    </row>
    <row r="55" spans="2:11" ht="12.75" customHeight="1">
      <c r="B55" s="227"/>
      <c r="C55" s="230"/>
      <c r="D55" s="230"/>
      <c r="E55" s="230"/>
      <c r="F55" s="230"/>
      <c r="G55" s="230"/>
      <c r="H55" s="230"/>
      <c r="I55" s="230"/>
      <c r="J55" s="230"/>
      <c r="K55" s="228"/>
    </row>
    <row r="56" spans="2:11" ht="15" customHeight="1">
      <c r="B56" s="227"/>
      <c r="C56" s="320" t="s">
        <v>595</v>
      </c>
      <c r="D56" s="320"/>
      <c r="E56" s="320"/>
      <c r="F56" s="320"/>
      <c r="G56" s="320"/>
      <c r="H56" s="320"/>
      <c r="I56" s="320"/>
      <c r="J56" s="320"/>
      <c r="K56" s="228"/>
    </row>
    <row r="57" spans="2:11" ht="15" customHeight="1">
      <c r="B57" s="227"/>
      <c r="C57" s="232"/>
      <c r="D57" s="318" t="s">
        <v>596</v>
      </c>
      <c r="E57" s="318"/>
      <c r="F57" s="318"/>
      <c r="G57" s="318"/>
      <c r="H57" s="318"/>
      <c r="I57" s="318"/>
      <c r="J57" s="318"/>
      <c r="K57" s="228"/>
    </row>
    <row r="58" spans="2:11" ht="15" customHeight="1">
      <c r="B58" s="227"/>
      <c r="C58" s="232"/>
      <c r="D58" s="318" t="s">
        <v>597</v>
      </c>
      <c r="E58" s="318"/>
      <c r="F58" s="318"/>
      <c r="G58" s="318"/>
      <c r="H58" s="318"/>
      <c r="I58" s="318"/>
      <c r="J58" s="318"/>
      <c r="K58" s="228"/>
    </row>
    <row r="59" spans="2:11" ht="15" customHeight="1">
      <c r="B59" s="227"/>
      <c r="C59" s="232"/>
      <c r="D59" s="318" t="s">
        <v>598</v>
      </c>
      <c r="E59" s="318"/>
      <c r="F59" s="318"/>
      <c r="G59" s="318"/>
      <c r="H59" s="318"/>
      <c r="I59" s="318"/>
      <c r="J59" s="318"/>
      <c r="K59" s="228"/>
    </row>
    <row r="60" spans="2:11" ht="15" customHeight="1">
      <c r="B60" s="227"/>
      <c r="C60" s="232"/>
      <c r="D60" s="318" t="s">
        <v>599</v>
      </c>
      <c r="E60" s="318"/>
      <c r="F60" s="318"/>
      <c r="G60" s="318"/>
      <c r="H60" s="318"/>
      <c r="I60" s="318"/>
      <c r="J60" s="318"/>
      <c r="K60" s="228"/>
    </row>
    <row r="61" spans="2:11" ht="15" customHeight="1">
      <c r="B61" s="227"/>
      <c r="C61" s="232"/>
      <c r="D61" s="318" t="s">
        <v>600</v>
      </c>
      <c r="E61" s="318"/>
      <c r="F61" s="318"/>
      <c r="G61" s="318"/>
      <c r="H61" s="318"/>
      <c r="I61" s="318"/>
      <c r="J61" s="318"/>
      <c r="K61" s="228"/>
    </row>
    <row r="62" spans="2:11" ht="15" customHeight="1">
      <c r="B62" s="227"/>
      <c r="C62" s="232"/>
      <c r="D62" s="318" t="s">
        <v>601</v>
      </c>
      <c r="E62" s="318"/>
      <c r="F62" s="318"/>
      <c r="G62" s="318"/>
      <c r="H62" s="318"/>
      <c r="I62" s="318"/>
      <c r="J62" s="318"/>
      <c r="K62" s="228"/>
    </row>
    <row r="63" spans="2:11" ht="15" customHeight="1">
      <c r="B63" s="227"/>
      <c r="C63" s="232"/>
      <c r="D63" s="318" t="s">
        <v>602</v>
      </c>
      <c r="E63" s="318"/>
      <c r="F63" s="318"/>
      <c r="G63" s="318"/>
      <c r="H63" s="318"/>
      <c r="I63" s="318"/>
      <c r="J63" s="318"/>
      <c r="K63" s="228"/>
    </row>
    <row r="64" spans="2:11" ht="15" customHeight="1">
      <c r="B64" s="227"/>
      <c r="C64" s="232"/>
      <c r="D64" s="318" t="s">
        <v>603</v>
      </c>
      <c r="E64" s="318"/>
      <c r="F64" s="318"/>
      <c r="G64" s="318"/>
      <c r="H64" s="318"/>
      <c r="I64" s="318"/>
      <c r="J64" s="318"/>
      <c r="K64" s="228"/>
    </row>
    <row r="65" spans="2:11" ht="8.25" customHeight="1">
      <c r="B65" s="227"/>
      <c r="C65" s="232"/>
      <c r="D65" s="232"/>
      <c r="E65" s="235"/>
      <c r="F65" s="232"/>
      <c r="G65" s="232"/>
      <c r="H65" s="232"/>
      <c r="I65" s="232"/>
      <c r="J65" s="232"/>
      <c r="K65" s="228"/>
    </row>
    <row r="66" spans="2:11" ht="12.75" customHeight="1">
      <c r="B66" s="227"/>
      <c r="C66" s="232"/>
      <c r="D66" s="318" t="s">
        <v>604</v>
      </c>
      <c r="E66" s="318"/>
      <c r="F66" s="318"/>
      <c r="G66" s="318"/>
      <c r="H66" s="318"/>
      <c r="I66" s="318"/>
      <c r="J66" s="318"/>
      <c r="K66" s="228"/>
    </row>
    <row r="67" spans="2:11" ht="12.75" customHeight="1">
      <c r="B67" s="227"/>
      <c r="C67" s="232"/>
      <c r="D67" s="318" t="s">
        <v>605</v>
      </c>
      <c r="E67" s="318"/>
      <c r="F67" s="318"/>
      <c r="G67" s="318"/>
      <c r="H67" s="318"/>
      <c r="I67" s="318"/>
      <c r="J67" s="318"/>
      <c r="K67" s="228"/>
    </row>
    <row r="68" spans="2:11" ht="12.75" customHeight="1">
      <c r="B68" s="236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2:11" ht="18.75" customHeight="1"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0"/>
      <c r="C70" s="240"/>
      <c r="D70" s="240"/>
      <c r="E70" s="240"/>
      <c r="F70" s="240"/>
      <c r="G70" s="240"/>
      <c r="H70" s="240"/>
      <c r="I70" s="240"/>
      <c r="J70" s="240"/>
      <c r="K70" s="240"/>
    </row>
    <row r="71" spans="2:11" ht="7.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ht="45" customHeight="1">
      <c r="B72" s="244"/>
      <c r="C72" s="319" t="s">
        <v>545</v>
      </c>
      <c r="D72" s="319"/>
      <c r="E72" s="319"/>
      <c r="F72" s="319"/>
      <c r="G72" s="319"/>
      <c r="H72" s="319"/>
      <c r="I72" s="319"/>
      <c r="J72" s="319"/>
      <c r="K72" s="245"/>
    </row>
    <row r="73" spans="2:11" ht="17.25" customHeight="1">
      <c r="B73" s="244"/>
      <c r="C73" s="246" t="s">
        <v>606</v>
      </c>
      <c r="D73" s="246"/>
      <c r="E73" s="246"/>
      <c r="F73" s="246" t="s">
        <v>607</v>
      </c>
      <c r="G73" s="247"/>
      <c r="H73" s="246" t="s">
        <v>94</v>
      </c>
      <c r="I73" s="246" t="s">
        <v>51</v>
      </c>
      <c r="J73" s="246" t="s">
        <v>608</v>
      </c>
      <c r="K73" s="245"/>
    </row>
    <row r="74" spans="2:11" ht="17.25" customHeight="1">
      <c r="B74" s="244"/>
      <c r="C74" s="248" t="s">
        <v>609</v>
      </c>
      <c r="D74" s="248"/>
      <c r="E74" s="248"/>
      <c r="F74" s="249" t="s">
        <v>610</v>
      </c>
      <c r="G74" s="250"/>
      <c r="H74" s="248"/>
      <c r="I74" s="248"/>
      <c r="J74" s="248" t="s">
        <v>611</v>
      </c>
      <c r="K74" s="245"/>
    </row>
    <row r="75" spans="2:11" ht="5.25" customHeight="1">
      <c r="B75" s="244"/>
      <c r="C75" s="251"/>
      <c r="D75" s="251"/>
      <c r="E75" s="251"/>
      <c r="F75" s="251"/>
      <c r="G75" s="252"/>
      <c r="H75" s="251"/>
      <c r="I75" s="251"/>
      <c r="J75" s="251"/>
      <c r="K75" s="245"/>
    </row>
    <row r="76" spans="2:11" ht="15" customHeight="1">
      <c r="B76" s="244"/>
      <c r="C76" s="234" t="s">
        <v>612</v>
      </c>
      <c r="D76" s="234"/>
      <c r="E76" s="234"/>
      <c r="F76" s="253" t="s">
        <v>613</v>
      </c>
      <c r="G76" s="252"/>
      <c r="H76" s="234" t="s">
        <v>614</v>
      </c>
      <c r="I76" s="234" t="s">
        <v>615</v>
      </c>
      <c r="J76" s="234" t="s">
        <v>616</v>
      </c>
      <c r="K76" s="245"/>
    </row>
    <row r="77" spans="2:11" ht="15" customHeight="1">
      <c r="B77" s="254"/>
      <c r="C77" s="234" t="s">
        <v>617</v>
      </c>
      <c r="D77" s="234"/>
      <c r="E77" s="234"/>
      <c r="F77" s="253" t="s">
        <v>618</v>
      </c>
      <c r="G77" s="252"/>
      <c r="H77" s="234" t="s">
        <v>619</v>
      </c>
      <c r="I77" s="234" t="s">
        <v>615</v>
      </c>
      <c r="J77" s="234">
        <v>50</v>
      </c>
      <c r="K77" s="245"/>
    </row>
    <row r="78" spans="2:11" ht="15" customHeight="1">
      <c r="B78" s="254"/>
      <c r="C78" s="234" t="s">
        <v>620</v>
      </c>
      <c r="D78" s="234"/>
      <c r="E78" s="234"/>
      <c r="F78" s="253" t="s">
        <v>613</v>
      </c>
      <c r="G78" s="252"/>
      <c r="H78" s="234" t="s">
        <v>621</v>
      </c>
      <c r="I78" s="234" t="s">
        <v>622</v>
      </c>
      <c r="J78" s="234"/>
      <c r="K78" s="245"/>
    </row>
    <row r="79" spans="2:11" ht="15" customHeight="1">
      <c r="B79" s="254"/>
      <c r="C79" s="234" t="s">
        <v>623</v>
      </c>
      <c r="D79" s="234"/>
      <c r="E79" s="234"/>
      <c r="F79" s="253" t="s">
        <v>618</v>
      </c>
      <c r="G79" s="252"/>
      <c r="H79" s="234" t="s">
        <v>624</v>
      </c>
      <c r="I79" s="234" t="s">
        <v>615</v>
      </c>
      <c r="J79" s="234">
        <v>50</v>
      </c>
      <c r="K79" s="245"/>
    </row>
    <row r="80" spans="2:11" ht="15" customHeight="1">
      <c r="B80" s="254"/>
      <c r="C80" s="234" t="s">
        <v>625</v>
      </c>
      <c r="D80" s="234"/>
      <c r="E80" s="234"/>
      <c r="F80" s="253" t="s">
        <v>618</v>
      </c>
      <c r="G80" s="252"/>
      <c r="H80" s="234" t="s">
        <v>626</v>
      </c>
      <c r="I80" s="234" t="s">
        <v>615</v>
      </c>
      <c r="J80" s="234">
        <v>20</v>
      </c>
      <c r="K80" s="245"/>
    </row>
    <row r="81" spans="2:11" ht="15" customHeight="1">
      <c r="B81" s="254"/>
      <c r="C81" s="234" t="s">
        <v>627</v>
      </c>
      <c r="D81" s="234"/>
      <c r="E81" s="234"/>
      <c r="F81" s="253" t="s">
        <v>618</v>
      </c>
      <c r="G81" s="252"/>
      <c r="H81" s="234" t="s">
        <v>628</v>
      </c>
      <c r="I81" s="234" t="s">
        <v>615</v>
      </c>
      <c r="J81" s="234">
        <v>20</v>
      </c>
      <c r="K81" s="245"/>
    </row>
    <row r="82" spans="2:11" ht="15" customHeight="1">
      <c r="B82" s="254"/>
      <c r="C82" s="234" t="s">
        <v>629</v>
      </c>
      <c r="D82" s="234"/>
      <c r="E82" s="234"/>
      <c r="F82" s="253" t="s">
        <v>618</v>
      </c>
      <c r="G82" s="252"/>
      <c r="H82" s="234" t="s">
        <v>630</v>
      </c>
      <c r="I82" s="234" t="s">
        <v>615</v>
      </c>
      <c r="J82" s="234">
        <v>50</v>
      </c>
      <c r="K82" s="245"/>
    </row>
    <row r="83" spans="2:11" ht="15" customHeight="1">
      <c r="B83" s="254"/>
      <c r="C83" s="234" t="s">
        <v>631</v>
      </c>
      <c r="D83" s="234"/>
      <c r="E83" s="234"/>
      <c r="F83" s="253" t="s">
        <v>618</v>
      </c>
      <c r="G83" s="252"/>
      <c r="H83" s="234" t="s">
        <v>631</v>
      </c>
      <c r="I83" s="234" t="s">
        <v>615</v>
      </c>
      <c r="J83" s="234">
        <v>50</v>
      </c>
      <c r="K83" s="245"/>
    </row>
    <row r="84" spans="2:11" ht="15" customHeight="1">
      <c r="B84" s="254"/>
      <c r="C84" s="234" t="s">
        <v>100</v>
      </c>
      <c r="D84" s="234"/>
      <c r="E84" s="234"/>
      <c r="F84" s="253" t="s">
        <v>618</v>
      </c>
      <c r="G84" s="252"/>
      <c r="H84" s="234" t="s">
        <v>632</v>
      </c>
      <c r="I84" s="234" t="s">
        <v>615</v>
      </c>
      <c r="J84" s="234">
        <v>255</v>
      </c>
      <c r="K84" s="245"/>
    </row>
    <row r="85" spans="2:11" ht="15" customHeight="1">
      <c r="B85" s="254"/>
      <c r="C85" s="234" t="s">
        <v>633</v>
      </c>
      <c r="D85" s="234"/>
      <c r="E85" s="234"/>
      <c r="F85" s="253" t="s">
        <v>613</v>
      </c>
      <c r="G85" s="252"/>
      <c r="H85" s="234" t="s">
        <v>634</v>
      </c>
      <c r="I85" s="234" t="s">
        <v>635</v>
      </c>
      <c r="J85" s="234"/>
      <c r="K85" s="245"/>
    </row>
    <row r="86" spans="2:11" ht="15" customHeight="1">
      <c r="B86" s="254"/>
      <c r="C86" s="234" t="s">
        <v>636</v>
      </c>
      <c r="D86" s="234"/>
      <c r="E86" s="234"/>
      <c r="F86" s="253" t="s">
        <v>613</v>
      </c>
      <c r="G86" s="252"/>
      <c r="H86" s="234" t="s">
        <v>637</v>
      </c>
      <c r="I86" s="234" t="s">
        <v>638</v>
      </c>
      <c r="J86" s="234"/>
      <c r="K86" s="245"/>
    </row>
    <row r="87" spans="2:11" ht="15" customHeight="1">
      <c r="B87" s="254"/>
      <c r="C87" s="234" t="s">
        <v>639</v>
      </c>
      <c r="D87" s="234"/>
      <c r="E87" s="234"/>
      <c r="F87" s="253" t="s">
        <v>613</v>
      </c>
      <c r="G87" s="252"/>
      <c r="H87" s="234" t="s">
        <v>639</v>
      </c>
      <c r="I87" s="234" t="s">
        <v>638</v>
      </c>
      <c r="J87" s="234"/>
      <c r="K87" s="245"/>
    </row>
    <row r="88" spans="2:11" ht="15" customHeight="1">
      <c r="B88" s="254"/>
      <c r="C88" s="234" t="s">
        <v>36</v>
      </c>
      <c r="D88" s="234"/>
      <c r="E88" s="234"/>
      <c r="F88" s="253" t="s">
        <v>613</v>
      </c>
      <c r="G88" s="252"/>
      <c r="H88" s="234" t="s">
        <v>640</v>
      </c>
      <c r="I88" s="234" t="s">
        <v>638</v>
      </c>
      <c r="J88" s="234"/>
      <c r="K88" s="245"/>
    </row>
    <row r="89" spans="2:11" ht="15" customHeight="1">
      <c r="B89" s="254"/>
      <c r="C89" s="234" t="s">
        <v>42</v>
      </c>
      <c r="D89" s="234"/>
      <c r="E89" s="234"/>
      <c r="F89" s="253" t="s">
        <v>613</v>
      </c>
      <c r="G89" s="252"/>
      <c r="H89" s="234" t="s">
        <v>641</v>
      </c>
      <c r="I89" s="234" t="s">
        <v>638</v>
      </c>
      <c r="J89" s="234"/>
      <c r="K89" s="245"/>
    </row>
    <row r="90" spans="2:11" ht="15" customHeight="1">
      <c r="B90" s="255"/>
      <c r="C90" s="256"/>
      <c r="D90" s="256"/>
      <c r="E90" s="256"/>
      <c r="F90" s="256"/>
      <c r="G90" s="256"/>
      <c r="H90" s="256"/>
      <c r="I90" s="256"/>
      <c r="J90" s="256"/>
      <c r="K90" s="257"/>
    </row>
    <row r="91" spans="2:11" ht="18.75" customHeight="1">
      <c r="B91" s="258"/>
      <c r="C91" s="259"/>
      <c r="D91" s="259"/>
      <c r="E91" s="259"/>
      <c r="F91" s="259"/>
      <c r="G91" s="259"/>
      <c r="H91" s="259"/>
      <c r="I91" s="259"/>
      <c r="J91" s="259"/>
      <c r="K91" s="258"/>
    </row>
    <row r="92" spans="2:11" ht="18.75" customHeight="1">
      <c r="B92" s="240"/>
      <c r="C92" s="240"/>
      <c r="D92" s="240"/>
      <c r="E92" s="240"/>
      <c r="F92" s="240"/>
      <c r="G92" s="240"/>
      <c r="H92" s="240"/>
      <c r="I92" s="240"/>
      <c r="J92" s="240"/>
      <c r="K92" s="240"/>
    </row>
    <row r="93" spans="2:11" ht="7.5" customHeight="1">
      <c r="B93" s="241"/>
      <c r="C93" s="242"/>
      <c r="D93" s="242"/>
      <c r="E93" s="242"/>
      <c r="F93" s="242"/>
      <c r="G93" s="242"/>
      <c r="H93" s="242"/>
      <c r="I93" s="242"/>
      <c r="J93" s="242"/>
      <c r="K93" s="243"/>
    </row>
    <row r="94" spans="2:11" ht="45" customHeight="1">
      <c r="B94" s="244"/>
      <c r="C94" s="319" t="s">
        <v>642</v>
      </c>
      <c r="D94" s="319"/>
      <c r="E94" s="319"/>
      <c r="F94" s="319"/>
      <c r="G94" s="319"/>
      <c r="H94" s="319"/>
      <c r="I94" s="319"/>
      <c r="J94" s="319"/>
      <c r="K94" s="245"/>
    </row>
    <row r="95" spans="2:11" ht="17.25" customHeight="1">
      <c r="B95" s="244"/>
      <c r="C95" s="246" t="s">
        <v>606</v>
      </c>
      <c r="D95" s="246"/>
      <c r="E95" s="246"/>
      <c r="F95" s="246" t="s">
        <v>607</v>
      </c>
      <c r="G95" s="247"/>
      <c r="H95" s="246" t="s">
        <v>94</v>
      </c>
      <c r="I95" s="246" t="s">
        <v>51</v>
      </c>
      <c r="J95" s="246" t="s">
        <v>608</v>
      </c>
      <c r="K95" s="245"/>
    </row>
    <row r="96" spans="2:11" ht="17.25" customHeight="1">
      <c r="B96" s="244"/>
      <c r="C96" s="248" t="s">
        <v>609</v>
      </c>
      <c r="D96" s="248"/>
      <c r="E96" s="248"/>
      <c r="F96" s="249" t="s">
        <v>610</v>
      </c>
      <c r="G96" s="250"/>
      <c r="H96" s="248"/>
      <c r="I96" s="248"/>
      <c r="J96" s="248" t="s">
        <v>611</v>
      </c>
      <c r="K96" s="245"/>
    </row>
    <row r="97" spans="2:11" ht="5.25" customHeight="1">
      <c r="B97" s="244"/>
      <c r="C97" s="246"/>
      <c r="D97" s="246"/>
      <c r="E97" s="246"/>
      <c r="F97" s="246"/>
      <c r="G97" s="260"/>
      <c r="H97" s="246"/>
      <c r="I97" s="246"/>
      <c r="J97" s="246"/>
      <c r="K97" s="245"/>
    </row>
    <row r="98" spans="2:11" ht="15" customHeight="1">
      <c r="B98" s="244"/>
      <c r="C98" s="234" t="s">
        <v>612</v>
      </c>
      <c r="D98" s="234"/>
      <c r="E98" s="234"/>
      <c r="F98" s="253" t="s">
        <v>613</v>
      </c>
      <c r="G98" s="234"/>
      <c r="H98" s="234" t="s">
        <v>643</v>
      </c>
      <c r="I98" s="234" t="s">
        <v>615</v>
      </c>
      <c r="J98" s="234" t="s">
        <v>616</v>
      </c>
      <c r="K98" s="245"/>
    </row>
    <row r="99" spans="2:11" ht="15" customHeight="1">
      <c r="B99" s="254"/>
      <c r="C99" s="234" t="s">
        <v>617</v>
      </c>
      <c r="D99" s="234"/>
      <c r="E99" s="234"/>
      <c r="F99" s="253" t="s">
        <v>618</v>
      </c>
      <c r="G99" s="234"/>
      <c r="H99" s="234" t="s">
        <v>643</v>
      </c>
      <c r="I99" s="234" t="s">
        <v>615</v>
      </c>
      <c r="J99" s="234">
        <v>50</v>
      </c>
      <c r="K99" s="245"/>
    </row>
    <row r="100" spans="2:11" ht="15" customHeight="1">
      <c r="B100" s="254"/>
      <c r="C100" s="234" t="s">
        <v>620</v>
      </c>
      <c r="D100" s="234"/>
      <c r="E100" s="234"/>
      <c r="F100" s="253" t="s">
        <v>613</v>
      </c>
      <c r="G100" s="234"/>
      <c r="H100" s="234" t="s">
        <v>643</v>
      </c>
      <c r="I100" s="234" t="s">
        <v>622</v>
      </c>
      <c r="J100" s="234"/>
      <c r="K100" s="245"/>
    </row>
    <row r="101" spans="2:11" ht="15" customHeight="1">
      <c r="B101" s="254"/>
      <c r="C101" s="234" t="s">
        <v>623</v>
      </c>
      <c r="D101" s="234"/>
      <c r="E101" s="234"/>
      <c r="F101" s="253" t="s">
        <v>618</v>
      </c>
      <c r="G101" s="234"/>
      <c r="H101" s="234" t="s">
        <v>643</v>
      </c>
      <c r="I101" s="234" t="s">
        <v>615</v>
      </c>
      <c r="J101" s="234">
        <v>50</v>
      </c>
      <c r="K101" s="245"/>
    </row>
    <row r="102" spans="2:11" ht="15" customHeight="1">
      <c r="B102" s="254"/>
      <c r="C102" s="234" t="s">
        <v>631</v>
      </c>
      <c r="D102" s="234"/>
      <c r="E102" s="234"/>
      <c r="F102" s="253" t="s">
        <v>618</v>
      </c>
      <c r="G102" s="234"/>
      <c r="H102" s="234" t="s">
        <v>643</v>
      </c>
      <c r="I102" s="234" t="s">
        <v>615</v>
      </c>
      <c r="J102" s="234">
        <v>50</v>
      </c>
      <c r="K102" s="245"/>
    </row>
    <row r="103" spans="2:11" ht="15" customHeight="1">
      <c r="B103" s="254"/>
      <c r="C103" s="234" t="s">
        <v>629</v>
      </c>
      <c r="D103" s="234"/>
      <c r="E103" s="234"/>
      <c r="F103" s="253" t="s">
        <v>618</v>
      </c>
      <c r="G103" s="234"/>
      <c r="H103" s="234" t="s">
        <v>643</v>
      </c>
      <c r="I103" s="234" t="s">
        <v>615</v>
      </c>
      <c r="J103" s="234">
        <v>50</v>
      </c>
      <c r="K103" s="245"/>
    </row>
    <row r="104" spans="2:11" ht="15" customHeight="1">
      <c r="B104" s="254"/>
      <c r="C104" s="234" t="s">
        <v>47</v>
      </c>
      <c r="D104" s="234"/>
      <c r="E104" s="234"/>
      <c r="F104" s="253" t="s">
        <v>613</v>
      </c>
      <c r="G104" s="234"/>
      <c r="H104" s="234" t="s">
        <v>644</v>
      </c>
      <c r="I104" s="234" t="s">
        <v>615</v>
      </c>
      <c r="J104" s="234">
        <v>20</v>
      </c>
      <c r="K104" s="245"/>
    </row>
    <row r="105" spans="2:11" ht="15" customHeight="1">
      <c r="B105" s="254"/>
      <c r="C105" s="234" t="s">
        <v>645</v>
      </c>
      <c r="D105" s="234"/>
      <c r="E105" s="234"/>
      <c r="F105" s="253" t="s">
        <v>613</v>
      </c>
      <c r="G105" s="234"/>
      <c r="H105" s="234" t="s">
        <v>646</v>
      </c>
      <c r="I105" s="234" t="s">
        <v>615</v>
      </c>
      <c r="J105" s="234">
        <v>120</v>
      </c>
      <c r="K105" s="245"/>
    </row>
    <row r="106" spans="2:11" ht="15" customHeight="1">
      <c r="B106" s="254"/>
      <c r="C106" s="234" t="s">
        <v>36</v>
      </c>
      <c r="D106" s="234"/>
      <c r="E106" s="234"/>
      <c r="F106" s="253" t="s">
        <v>613</v>
      </c>
      <c r="G106" s="234"/>
      <c r="H106" s="234" t="s">
        <v>647</v>
      </c>
      <c r="I106" s="234" t="s">
        <v>638</v>
      </c>
      <c r="J106" s="234"/>
      <c r="K106" s="245"/>
    </row>
    <row r="107" spans="2:11" ht="15" customHeight="1">
      <c r="B107" s="254"/>
      <c r="C107" s="234" t="s">
        <v>42</v>
      </c>
      <c r="D107" s="234"/>
      <c r="E107" s="234"/>
      <c r="F107" s="253" t="s">
        <v>613</v>
      </c>
      <c r="G107" s="234"/>
      <c r="H107" s="234" t="s">
        <v>648</v>
      </c>
      <c r="I107" s="234" t="s">
        <v>638</v>
      </c>
      <c r="J107" s="234"/>
      <c r="K107" s="245"/>
    </row>
    <row r="108" spans="2:11" ht="15" customHeight="1">
      <c r="B108" s="254"/>
      <c r="C108" s="234" t="s">
        <v>51</v>
      </c>
      <c r="D108" s="234"/>
      <c r="E108" s="234"/>
      <c r="F108" s="253" t="s">
        <v>613</v>
      </c>
      <c r="G108" s="234"/>
      <c r="H108" s="234" t="s">
        <v>649</v>
      </c>
      <c r="I108" s="234" t="s">
        <v>650</v>
      </c>
      <c r="J108" s="234"/>
      <c r="K108" s="245"/>
    </row>
    <row r="109" spans="2:11" ht="15" customHeight="1">
      <c r="B109" s="255"/>
      <c r="C109" s="261"/>
      <c r="D109" s="261"/>
      <c r="E109" s="261"/>
      <c r="F109" s="261"/>
      <c r="G109" s="261"/>
      <c r="H109" s="261"/>
      <c r="I109" s="261"/>
      <c r="J109" s="261"/>
      <c r="K109" s="257"/>
    </row>
    <row r="110" spans="2:11" ht="18.75" customHeight="1">
      <c r="B110" s="262"/>
      <c r="C110" s="230"/>
      <c r="D110" s="230"/>
      <c r="E110" s="230"/>
      <c r="F110" s="263"/>
      <c r="G110" s="230"/>
      <c r="H110" s="230"/>
      <c r="I110" s="230"/>
      <c r="J110" s="230"/>
      <c r="K110" s="262"/>
    </row>
    <row r="111" spans="2:11" ht="18.75" customHeight="1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</row>
    <row r="112" spans="2:11" ht="7.5" customHeight="1">
      <c r="B112" s="264"/>
      <c r="C112" s="265"/>
      <c r="D112" s="265"/>
      <c r="E112" s="265"/>
      <c r="F112" s="265"/>
      <c r="G112" s="265"/>
      <c r="H112" s="265"/>
      <c r="I112" s="265"/>
      <c r="J112" s="265"/>
      <c r="K112" s="266"/>
    </row>
    <row r="113" spans="2:11" ht="45" customHeight="1">
      <c r="B113" s="267"/>
      <c r="C113" s="315" t="s">
        <v>651</v>
      </c>
      <c r="D113" s="315"/>
      <c r="E113" s="315"/>
      <c r="F113" s="315"/>
      <c r="G113" s="315"/>
      <c r="H113" s="315"/>
      <c r="I113" s="315"/>
      <c r="J113" s="315"/>
      <c r="K113" s="268"/>
    </row>
    <row r="114" spans="2:11" ht="17.25" customHeight="1">
      <c r="B114" s="269"/>
      <c r="C114" s="246" t="s">
        <v>606</v>
      </c>
      <c r="D114" s="246"/>
      <c r="E114" s="246"/>
      <c r="F114" s="246" t="s">
        <v>607</v>
      </c>
      <c r="G114" s="247"/>
      <c r="H114" s="246" t="s">
        <v>94</v>
      </c>
      <c r="I114" s="246" t="s">
        <v>51</v>
      </c>
      <c r="J114" s="246" t="s">
        <v>608</v>
      </c>
      <c r="K114" s="270"/>
    </row>
    <row r="115" spans="2:11" ht="17.25" customHeight="1">
      <c r="B115" s="269"/>
      <c r="C115" s="248" t="s">
        <v>609</v>
      </c>
      <c r="D115" s="248"/>
      <c r="E115" s="248"/>
      <c r="F115" s="249" t="s">
        <v>610</v>
      </c>
      <c r="G115" s="250"/>
      <c r="H115" s="248"/>
      <c r="I115" s="248"/>
      <c r="J115" s="248" t="s">
        <v>611</v>
      </c>
      <c r="K115" s="270"/>
    </row>
    <row r="116" spans="2:11" ht="5.25" customHeight="1">
      <c r="B116" s="271"/>
      <c r="C116" s="251"/>
      <c r="D116" s="251"/>
      <c r="E116" s="251"/>
      <c r="F116" s="251"/>
      <c r="G116" s="234"/>
      <c r="H116" s="251"/>
      <c r="I116" s="251"/>
      <c r="J116" s="251"/>
      <c r="K116" s="272"/>
    </row>
    <row r="117" spans="2:11" ht="15" customHeight="1">
      <c r="B117" s="271"/>
      <c r="C117" s="234" t="s">
        <v>612</v>
      </c>
      <c r="D117" s="251"/>
      <c r="E117" s="251"/>
      <c r="F117" s="253" t="s">
        <v>613</v>
      </c>
      <c r="G117" s="234"/>
      <c r="H117" s="234" t="s">
        <v>643</v>
      </c>
      <c r="I117" s="234" t="s">
        <v>615</v>
      </c>
      <c r="J117" s="234" t="s">
        <v>616</v>
      </c>
      <c r="K117" s="273"/>
    </row>
    <row r="118" spans="2:11" ht="15" customHeight="1">
      <c r="B118" s="271"/>
      <c r="C118" s="234" t="s">
        <v>652</v>
      </c>
      <c r="D118" s="234"/>
      <c r="E118" s="234"/>
      <c r="F118" s="253" t="s">
        <v>613</v>
      </c>
      <c r="G118" s="234"/>
      <c r="H118" s="234" t="s">
        <v>653</v>
      </c>
      <c r="I118" s="234" t="s">
        <v>615</v>
      </c>
      <c r="J118" s="234" t="s">
        <v>616</v>
      </c>
      <c r="K118" s="273"/>
    </row>
    <row r="119" spans="2:11" ht="15" customHeight="1">
      <c r="B119" s="271"/>
      <c r="C119" s="234" t="s">
        <v>654</v>
      </c>
      <c r="D119" s="234"/>
      <c r="E119" s="234"/>
      <c r="F119" s="253" t="s">
        <v>613</v>
      </c>
      <c r="G119" s="234"/>
      <c r="H119" s="234" t="s">
        <v>655</v>
      </c>
      <c r="I119" s="234" t="s">
        <v>615</v>
      </c>
      <c r="J119" s="234" t="s">
        <v>616</v>
      </c>
      <c r="K119" s="273"/>
    </row>
    <row r="120" spans="2:11" ht="15" customHeight="1">
      <c r="B120" s="271"/>
      <c r="C120" s="234" t="s">
        <v>656</v>
      </c>
      <c r="D120" s="234"/>
      <c r="E120" s="234"/>
      <c r="F120" s="253" t="s">
        <v>618</v>
      </c>
      <c r="G120" s="234"/>
      <c r="H120" s="234" t="s">
        <v>657</v>
      </c>
      <c r="I120" s="234" t="s">
        <v>615</v>
      </c>
      <c r="J120" s="234">
        <v>15</v>
      </c>
      <c r="K120" s="273"/>
    </row>
    <row r="121" spans="2:11" ht="15" customHeight="1">
      <c r="B121" s="271"/>
      <c r="C121" s="234" t="s">
        <v>617</v>
      </c>
      <c r="D121" s="234"/>
      <c r="E121" s="234"/>
      <c r="F121" s="253" t="s">
        <v>618</v>
      </c>
      <c r="G121" s="234"/>
      <c r="H121" s="234" t="s">
        <v>643</v>
      </c>
      <c r="I121" s="234" t="s">
        <v>615</v>
      </c>
      <c r="J121" s="234">
        <v>50</v>
      </c>
      <c r="K121" s="273"/>
    </row>
    <row r="122" spans="2:11" ht="15" customHeight="1">
      <c r="B122" s="271"/>
      <c r="C122" s="234" t="s">
        <v>623</v>
      </c>
      <c r="D122" s="234"/>
      <c r="E122" s="234"/>
      <c r="F122" s="253" t="s">
        <v>618</v>
      </c>
      <c r="G122" s="234"/>
      <c r="H122" s="234" t="s">
        <v>643</v>
      </c>
      <c r="I122" s="234" t="s">
        <v>615</v>
      </c>
      <c r="J122" s="234">
        <v>50</v>
      </c>
      <c r="K122" s="273"/>
    </row>
    <row r="123" spans="2:11" ht="15" customHeight="1">
      <c r="B123" s="271"/>
      <c r="C123" s="234" t="s">
        <v>629</v>
      </c>
      <c r="D123" s="234"/>
      <c r="E123" s="234"/>
      <c r="F123" s="253" t="s">
        <v>618</v>
      </c>
      <c r="G123" s="234"/>
      <c r="H123" s="234" t="s">
        <v>643</v>
      </c>
      <c r="I123" s="234" t="s">
        <v>615</v>
      </c>
      <c r="J123" s="234">
        <v>50</v>
      </c>
      <c r="K123" s="273"/>
    </row>
    <row r="124" spans="2:11" ht="15" customHeight="1">
      <c r="B124" s="271"/>
      <c r="C124" s="234" t="s">
        <v>631</v>
      </c>
      <c r="D124" s="234"/>
      <c r="E124" s="234"/>
      <c r="F124" s="253" t="s">
        <v>618</v>
      </c>
      <c r="G124" s="234"/>
      <c r="H124" s="234" t="s">
        <v>643</v>
      </c>
      <c r="I124" s="234" t="s">
        <v>615</v>
      </c>
      <c r="J124" s="234">
        <v>50</v>
      </c>
      <c r="K124" s="273"/>
    </row>
    <row r="125" spans="2:11" ht="15" customHeight="1">
      <c r="B125" s="271"/>
      <c r="C125" s="234" t="s">
        <v>100</v>
      </c>
      <c r="D125" s="234"/>
      <c r="E125" s="234"/>
      <c r="F125" s="253" t="s">
        <v>618</v>
      </c>
      <c r="G125" s="234"/>
      <c r="H125" s="234" t="s">
        <v>658</v>
      </c>
      <c r="I125" s="234" t="s">
        <v>615</v>
      </c>
      <c r="J125" s="234">
        <v>255</v>
      </c>
      <c r="K125" s="273"/>
    </row>
    <row r="126" spans="2:11" ht="15" customHeight="1">
      <c r="B126" s="271"/>
      <c r="C126" s="234" t="s">
        <v>633</v>
      </c>
      <c r="D126" s="234"/>
      <c r="E126" s="234"/>
      <c r="F126" s="253" t="s">
        <v>613</v>
      </c>
      <c r="G126" s="234"/>
      <c r="H126" s="234" t="s">
        <v>659</v>
      </c>
      <c r="I126" s="234" t="s">
        <v>635</v>
      </c>
      <c r="J126" s="234"/>
      <c r="K126" s="273"/>
    </row>
    <row r="127" spans="2:11" ht="15" customHeight="1">
      <c r="B127" s="271"/>
      <c r="C127" s="234" t="s">
        <v>636</v>
      </c>
      <c r="D127" s="234"/>
      <c r="E127" s="234"/>
      <c r="F127" s="253" t="s">
        <v>613</v>
      </c>
      <c r="G127" s="234"/>
      <c r="H127" s="234" t="s">
        <v>660</v>
      </c>
      <c r="I127" s="234" t="s">
        <v>638</v>
      </c>
      <c r="J127" s="234"/>
      <c r="K127" s="273"/>
    </row>
    <row r="128" spans="2:11" ht="15" customHeight="1">
      <c r="B128" s="271"/>
      <c r="C128" s="234" t="s">
        <v>639</v>
      </c>
      <c r="D128" s="234"/>
      <c r="E128" s="234"/>
      <c r="F128" s="253" t="s">
        <v>613</v>
      </c>
      <c r="G128" s="234"/>
      <c r="H128" s="234" t="s">
        <v>639</v>
      </c>
      <c r="I128" s="234" t="s">
        <v>638</v>
      </c>
      <c r="J128" s="234"/>
      <c r="K128" s="273"/>
    </row>
    <row r="129" spans="2:11" ht="15" customHeight="1">
      <c r="B129" s="271"/>
      <c r="C129" s="234" t="s">
        <v>36</v>
      </c>
      <c r="D129" s="234"/>
      <c r="E129" s="234"/>
      <c r="F129" s="253" t="s">
        <v>613</v>
      </c>
      <c r="G129" s="234"/>
      <c r="H129" s="234" t="s">
        <v>661</v>
      </c>
      <c r="I129" s="234" t="s">
        <v>638</v>
      </c>
      <c r="J129" s="234"/>
      <c r="K129" s="273"/>
    </row>
    <row r="130" spans="2:11" ht="15" customHeight="1">
      <c r="B130" s="271"/>
      <c r="C130" s="234" t="s">
        <v>662</v>
      </c>
      <c r="D130" s="234"/>
      <c r="E130" s="234"/>
      <c r="F130" s="253" t="s">
        <v>613</v>
      </c>
      <c r="G130" s="234"/>
      <c r="H130" s="234" t="s">
        <v>663</v>
      </c>
      <c r="I130" s="234" t="s">
        <v>638</v>
      </c>
      <c r="J130" s="234"/>
      <c r="K130" s="273"/>
    </row>
    <row r="131" spans="2:11" ht="15" customHeight="1">
      <c r="B131" s="274"/>
      <c r="C131" s="275"/>
      <c r="D131" s="275"/>
      <c r="E131" s="275"/>
      <c r="F131" s="275"/>
      <c r="G131" s="275"/>
      <c r="H131" s="275"/>
      <c r="I131" s="275"/>
      <c r="J131" s="275"/>
      <c r="K131" s="276"/>
    </row>
    <row r="132" spans="2:11" ht="18.75" customHeight="1">
      <c r="B132" s="230"/>
      <c r="C132" s="230"/>
      <c r="D132" s="230"/>
      <c r="E132" s="230"/>
      <c r="F132" s="263"/>
      <c r="G132" s="230"/>
      <c r="H132" s="230"/>
      <c r="I132" s="230"/>
      <c r="J132" s="230"/>
      <c r="K132" s="230"/>
    </row>
    <row r="133" spans="2:11" ht="18.75" customHeight="1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</row>
    <row r="134" spans="2:11" ht="7.5" customHeight="1">
      <c r="B134" s="241"/>
      <c r="C134" s="242"/>
      <c r="D134" s="242"/>
      <c r="E134" s="242"/>
      <c r="F134" s="242"/>
      <c r="G134" s="242"/>
      <c r="H134" s="242"/>
      <c r="I134" s="242"/>
      <c r="J134" s="242"/>
      <c r="K134" s="243"/>
    </row>
    <row r="135" spans="2:11" ht="45" customHeight="1">
      <c r="B135" s="244"/>
      <c r="C135" s="319" t="s">
        <v>664</v>
      </c>
      <c r="D135" s="319"/>
      <c r="E135" s="319"/>
      <c r="F135" s="319"/>
      <c r="G135" s="319"/>
      <c r="H135" s="319"/>
      <c r="I135" s="319"/>
      <c r="J135" s="319"/>
      <c r="K135" s="245"/>
    </row>
    <row r="136" spans="2:11" ht="17.25" customHeight="1">
      <c r="B136" s="244"/>
      <c r="C136" s="246" t="s">
        <v>606</v>
      </c>
      <c r="D136" s="246"/>
      <c r="E136" s="246"/>
      <c r="F136" s="246" t="s">
        <v>607</v>
      </c>
      <c r="G136" s="247"/>
      <c r="H136" s="246" t="s">
        <v>94</v>
      </c>
      <c r="I136" s="246" t="s">
        <v>51</v>
      </c>
      <c r="J136" s="246" t="s">
        <v>608</v>
      </c>
      <c r="K136" s="245"/>
    </row>
    <row r="137" spans="2:11" ht="17.25" customHeight="1">
      <c r="B137" s="244"/>
      <c r="C137" s="248" t="s">
        <v>609</v>
      </c>
      <c r="D137" s="248"/>
      <c r="E137" s="248"/>
      <c r="F137" s="249" t="s">
        <v>610</v>
      </c>
      <c r="G137" s="250"/>
      <c r="H137" s="248"/>
      <c r="I137" s="248"/>
      <c r="J137" s="248" t="s">
        <v>611</v>
      </c>
      <c r="K137" s="245"/>
    </row>
    <row r="138" spans="2:11" ht="5.25" customHeight="1">
      <c r="B138" s="254"/>
      <c r="C138" s="251"/>
      <c r="D138" s="251"/>
      <c r="E138" s="251"/>
      <c r="F138" s="251"/>
      <c r="G138" s="252"/>
      <c r="H138" s="251"/>
      <c r="I138" s="251"/>
      <c r="J138" s="251"/>
      <c r="K138" s="273"/>
    </row>
    <row r="139" spans="2:11" ht="15" customHeight="1">
      <c r="B139" s="254"/>
      <c r="C139" s="277" t="s">
        <v>612</v>
      </c>
      <c r="D139" s="234"/>
      <c r="E139" s="234"/>
      <c r="F139" s="278" t="s">
        <v>613</v>
      </c>
      <c r="G139" s="234"/>
      <c r="H139" s="277" t="s">
        <v>643</v>
      </c>
      <c r="I139" s="277" t="s">
        <v>615</v>
      </c>
      <c r="J139" s="277" t="s">
        <v>616</v>
      </c>
      <c r="K139" s="273"/>
    </row>
    <row r="140" spans="2:11" ht="15" customHeight="1">
      <c r="B140" s="254"/>
      <c r="C140" s="277" t="s">
        <v>652</v>
      </c>
      <c r="D140" s="234"/>
      <c r="E140" s="234"/>
      <c r="F140" s="278" t="s">
        <v>613</v>
      </c>
      <c r="G140" s="234"/>
      <c r="H140" s="277" t="s">
        <v>665</v>
      </c>
      <c r="I140" s="277" t="s">
        <v>615</v>
      </c>
      <c r="J140" s="277" t="s">
        <v>616</v>
      </c>
      <c r="K140" s="273"/>
    </row>
    <row r="141" spans="2:11" ht="15" customHeight="1">
      <c r="B141" s="254"/>
      <c r="C141" s="277" t="s">
        <v>617</v>
      </c>
      <c r="D141" s="234"/>
      <c r="E141" s="234"/>
      <c r="F141" s="278" t="s">
        <v>618</v>
      </c>
      <c r="G141" s="234"/>
      <c r="H141" s="277" t="s">
        <v>643</v>
      </c>
      <c r="I141" s="277" t="s">
        <v>615</v>
      </c>
      <c r="J141" s="277">
        <v>50</v>
      </c>
      <c r="K141" s="273"/>
    </row>
    <row r="142" spans="2:11" ht="15" customHeight="1">
      <c r="B142" s="254"/>
      <c r="C142" s="277" t="s">
        <v>620</v>
      </c>
      <c r="D142" s="234"/>
      <c r="E142" s="234"/>
      <c r="F142" s="278" t="s">
        <v>613</v>
      </c>
      <c r="G142" s="234"/>
      <c r="H142" s="277" t="s">
        <v>643</v>
      </c>
      <c r="I142" s="277" t="s">
        <v>622</v>
      </c>
      <c r="J142" s="277"/>
      <c r="K142" s="273"/>
    </row>
    <row r="143" spans="2:11" ht="15" customHeight="1">
      <c r="B143" s="254"/>
      <c r="C143" s="277" t="s">
        <v>623</v>
      </c>
      <c r="D143" s="234"/>
      <c r="E143" s="234"/>
      <c r="F143" s="278" t="s">
        <v>618</v>
      </c>
      <c r="G143" s="234"/>
      <c r="H143" s="277" t="s">
        <v>643</v>
      </c>
      <c r="I143" s="277" t="s">
        <v>615</v>
      </c>
      <c r="J143" s="277">
        <v>50</v>
      </c>
      <c r="K143" s="273"/>
    </row>
    <row r="144" spans="2:11" ht="15" customHeight="1">
      <c r="B144" s="254"/>
      <c r="C144" s="277" t="s">
        <v>631</v>
      </c>
      <c r="D144" s="234"/>
      <c r="E144" s="234"/>
      <c r="F144" s="278" t="s">
        <v>618</v>
      </c>
      <c r="G144" s="234"/>
      <c r="H144" s="277" t="s">
        <v>643</v>
      </c>
      <c r="I144" s="277" t="s">
        <v>615</v>
      </c>
      <c r="J144" s="277">
        <v>50</v>
      </c>
      <c r="K144" s="273"/>
    </row>
    <row r="145" spans="2:11" ht="15" customHeight="1">
      <c r="B145" s="254"/>
      <c r="C145" s="277" t="s">
        <v>629</v>
      </c>
      <c r="D145" s="234"/>
      <c r="E145" s="234"/>
      <c r="F145" s="278" t="s">
        <v>618</v>
      </c>
      <c r="G145" s="234"/>
      <c r="H145" s="277" t="s">
        <v>643</v>
      </c>
      <c r="I145" s="277" t="s">
        <v>615</v>
      </c>
      <c r="J145" s="277">
        <v>50</v>
      </c>
      <c r="K145" s="273"/>
    </row>
    <row r="146" spans="2:11" ht="15" customHeight="1">
      <c r="B146" s="254"/>
      <c r="C146" s="277" t="s">
        <v>86</v>
      </c>
      <c r="D146" s="234"/>
      <c r="E146" s="234"/>
      <c r="F146" s="278" t="s">
        <v>613</v>
      </c>
      <c r="G146" s="234"/>
      <c r="H146" s="277" t="s">
        <v>666</v>
      </c>
      <c r="I146" s="277" t="s">
        <v>615</v>
      </c>
      <c r="J146" s="277" t="s">
        <v>667</v>
      </c>
      <c r="K146" s="273"/>
    </row>
    <row r="147" spans="2:11" ht="15" customHeight="1">
      <c r="B147" s="254"/>
      <c r="C147" s="277" t="s">
        <v>668</v>
      </c>
      <c r="D147" s="234"/>
      <c r="E147" s="234"/>
      <c r="F147" s="278" t="s">
        <v>613</v>
      </c>
      <c r="G147" s="234"/>
      <c r="H147" s="277" t="s">
        <v>669</v>
      </c>
      <c r="I147" s="277" t="s">
        <v>638</v>
      </c>
      <c r="J147" s="277"/>
      <c r="K147" s="273"/>
    </row>
    <row r="148" spans="2:11" ht="15" customHeight="1">
      <c r="B148" s="279"/>
      <c r="C148" s="261"/>
      <c r="D148" s="261"/>
      <c r="E148" s="261"/>
      <c r="F148" s="261"/>
      <c r="G148" s="261"/>
      <c r="H148" s="261"/>
      <c r="I148" s="261"/>
      <c r="J148" s="261"/>
      <c r="K148" s="280"/>
    </row>
    <row r="149" spans="2:11" ht="18.75" customHeight="1">
      <c r="B149" s="230"/>
      <c r="C149" s="234"/>
      <c r="D149" s="234"/>
      <c r="E149" s="234"/>
      <c r="F149" s="253"/>
      <c r="G149" s="234"/>
      <c r="H149" s="234"/>
      <c r="I149" s="234"/>
      <c r="J149" s="234"/>
      <c r="K149" s="230"/>
    </row>
    <row r="150" spans="2:11" ht="18.75" customHeight="1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</row>
    <row r="151" spans="2:11" ht="7.5" customHeight="1">
      <c r="B151" s="221"/>
      <c r="C151" s="222"/>
      <c r="D151" s="222"/>
      <c r="E151" s="222"/>
      <c r="F151" s="222"/>
      <c r="G151" s="222"/>
      <c r="H151" s="222"/>
      <c r="I151" s="222"/>
      <c r="J151" s="222"/>
      <c r="K151" s="223"/>
    </row>
    <row r="152" spans="2:11" ht="45" customHeight="1">
      <c r="B152" s="224"/>
      <c r="C152" s="315" t="s">
        <v>670</v>
      </c>
      <c r="D152" s="315"/>
      <c r="E152" s="315"/>
      <c r="F152" s="315"/>
      <c r="G152" s="315"/>
      <c r="H152" s="315"/>
      <c r="I152" s="315"/>
      <c r="J152" s="315"/>
      <c r="K152" s="225"/>
    </row>
    <row r="153" spans="2:11" ht="17.25" customHeight="1">
      <c r="B153" s="224"/>
      <c r="C153" s="246" t="s">
        <v>606</v>
      </c>
      <c r="D153" s="246"/>
      <c r="E153" s="246"/>
      <c r="F153" s="246" t="s">
        <v>607</v>
      </c>
      <c r="G153" s="281"/>
      <c r="H153" s="282" t="s">
        <v>94</v>
      </c>
      <c r="I153" s="282" t="s">
        <v>51</v>
      </c>
      <c r="J153" s="246" t="s">
        <v>608</v>
      </c>
      <c r="K153" s="225"/>
    </row>
    <row r="154" spans="2:11" ht="17.25" customHeight="1">
      <c r="B154" s="227"/>
      <c r="C154" s="248" t="s">
        <v>609</v>
      </c>
      <c r="D154" s="248"/>
      <c r="E154" s="248"/>
      <c r="F154" s="249" t="s">
        <v>610</v>
      </c>
      <c r="G154" s="283"/>
      <c r="H154" s="284"/>
      <c r="I154" s="284"/>
      <c r="J154" s="248" t="s">
        <v>611</v>
      </c>
      <c r="K154" s="228"/>
    </row>
    <row r="155" spans="2:11" ht="5.25" customHeight="1">
      <c r="B155" s="254"/>
      <c r="C155" s="251"/>
      <c r="D155" s="251"/>
      <c r="E155" s="251"/>
      <c r="F155" s="251"/>
      <c r="G155" s="252"/>
      <c r="H155" s="251"/>
      <c r="I155" s="251"/>
      <c r="J155" s="251"/>
      <c r="K155" s="273"/>
    </row>
    <row r="156" spans="2:11" ht="15" customHeight="1">
      <c r="B156" s="254"/>
      <c r="C156" s="234" t="s">
        <v>612</v>
      </c>
      <c r="D156" s="234"/>
      <c r="E156" s="234"/>
      <c r="F156" s="253" t="s">
        <v>613</v>
      </c>
      <c r="G156" s="234"/>
      <c r="H156" s="234" t="s">
        <v>643</v>
      </c>
      <c r="I156" s="234" t="s">
        <v>615</v>
      </c>
      <c r="J156" s="234" t="s">
        <v>616</v>
      </c>
      <c r="K156" s="273"/>
    </row>
    <row r="157" spans="2:11" ht="15" customHeight="1">
      <c r="B157" s="254"/>
      <c r="C157" s="234" t="s">
        <v>652</v>
      </c>
      <c r="D157" s="234"/>
      <c r="E157" s="234"/>
      <c r="F157" s="253" t="s">
        <v>613</v>
      </c>
      <c r="G157" s="234"/>
      <c r="H157" s="234" t="s">
        <v>653</v>
      </c>
      <c r="I157" s="234" t="s">
        <v>615</v>
      </c>
      <c r="J157" s="234" t="s">
        <v>616</v>
      </c>
      <c r="K157" s="273"/>
    </row>
    <row r="158" spans="2:11" ht="15" customHeight="1">
      <c r="B158" s="254"/>
      <c r="C158" s="234" t="s">
        <v>617</v>
      </c>
      <c r="D158" s="234"/>
      <c r="E158" s="234"/>
      <c r="F158" s="253" t="s">
        <v>618</v>
      </c>
      <c r="G158" s="234"/>
      <c r="H158" s="234" t="s">
        <v>671</v>
      </c>
      <c r="I158" s="234" t="s">
        <v>615</v>
      </c>
      <c r="J158" s="234">
        <v>50</v>
      </c>
      <c r="K158" s="273"/>
    </row>
    <row r="159" spans="2:11" ht="15" customHeight="1">
      <c r="B159" s="254"/>
      <c r="C159" s="234" t="s">
        <v>620</v>
      </c>
      <c r="D159" s="234"/>
      <c r="E159" s="234"/>
      <c r="F159" s="253" t="s">
        <v>613</v>
      </c>
      <c r="G159" s="234"/>
      <c r="H159" s="234" t="s">
        <v>671</v>
      </c>
      <c r="I159" s="234" t="s">
        <v>622</v>
      </c>
      <c r="J159" s="234"/>
      <c r="K159" s="273"/>
    </row>
    <row r="160" spans="2:11" ht="15" customHeight="1">
      <c r="B160" s="254"/>
      <c r="C160" s="234" t="s">
        <v>623</v>
      </c>
      <c r="D160" s="234"/>
      <c r="E160" s="234"/>
      <c r="F160" s="253" t="s">
        <v>618</v>
      </c>
      <c r="G160" s="234"/>
      <c r="H160" s="234" t="s">
        <v>671</v>
      </c>
      <c r="I160" s="234" t="s">
        <v>615</v>
      </c>
      <c r="J160" s="234">
        <v>50</v>
      </c>
      <c r="K160" s="273"/>
    </row>
    <row r="161" spans="2:11" ht="15" customHeight="1">
      <c r="B161" s="254"/>
      <c r="C161" s="234" t="s">
        <v>631</v>
      </c>
      <c r="D161" s="234"/>
      <c r="E161" s="234"/>
      <c r="F161" s="253" t="s">
        <v>618</v>
      </c>
      <c r="G161" s="234"/>
      <c r="H161" s="234" t="s">
        <v>671</v>
      </c>
      <c r="I161" s="234" t="s">
        <v>615</v>
      </c>
      <c r="J161" s="234">
        <v>50</v>
      </c>
      <c r="K161" s="273"/>
    </row>
    <row r="162" spans="2:11" ht="15" customHeight="1">
      <c r="B162" s="254"/>
      <c r="C162" s="234" t="s">
        <v>629</v>
      </c>
      <c r="D162" s="234"/>
      <c r="E162" s="234"/>
      <c r="F162" s="253" t="s">
        <v>618</v>
      </c>
      <c r="G162" s="234"/>
      <c r="H162" s="234" t="s">
        <v>671</v>
      </c>
      <c r="I162" s="234" t="s">
        <v>615</v>
      </c>
      <c r="J162" s="234">
        <v>50</v>
      </c>
      <c r="K162" s="273"/>
    </row>
    <row r="163" spans="2:11" ht="15" customHeight="1">
      <c r="B163" s="254"/>
      <c r="C163" s="234" t="s">
        <v>93</v>
      </c>
      <c r="D163" s="234"/>
      <c r="E163" s="234"/>
      <c r="F163" s="253" t="s">
        <v>613</v>
      </c>
      <c r="G163" s="234"/>
      <c r="H163" s="234" t="s">
        <v>672</v>
      </c>
      <c r="I163" s="234" t="s">
        <v>673</v>
      </c>
      <c r="J163" s="234"/>
      <c r="K163" s="273"/>
    </row>
    <row r="164" spans="2:11" ht="15" customHeight="1">
      <c r="B164" s="254"/>
      <c r="C164" s="234" t="s">
        <v>51</v>
      </c>
      <c r="D164" s="234"/>
      <c r="E164" s="234"/>
      <c r="F164" s="253" t="s">
        <v>613</v>
      </c>
      <c r="G164" s="234"/>
      <c r="H164" s="234" t="s">
        <v>674</v>
      </c>
      <c r="I164" s="234" t="s">
        <v>675</v>
      </c>
      <c r="J164" s="234">
        <v>1</v>
      </c>
      <c r="K164" s="273"/>
    </row>
    <row r="165" spans="2:11" ht="15" customHeight="1">
      <c r="B165" s="254"/>
      <c r="C165" s="234" t="s">
        <v>47</v>
      </c>
      <c r="D165" s="234"/>
      <c r="E165" s="234"/>
      <c r="F165" s="253" t="s">
        <v>613</v>
      </c>
      <c r="G165" s="234"/>
      <c r="H165" s="234" t="s">
        <v>676</v>
      </c>
      <c r="I165" s="234" t="s">
        <v>615</v>
      </c>
      <c r="J165" s="234">
        <v>20</v>
      </c>
      <c r="K165" s="273"/>
    </row>
    <row r="166" spans="2:11" ht="15" customHeight="1">
      <c r="B166" s="254"/>
      <c r="C166" s="234" t="s">
        <v>94</v>
      </c>
      <c r="D166" s="234"/>
      <c r="E166" s="234"/>
      <c r="F166" s="253" t="s">
        <v>613</v>
      </c>
      <c r="G166" s="234"/>
      <c r="H166" s="234" t="s">
        <v>677</v>
      </c>
      <c r="I166" s="234" t="s">
        <v>615</v>
      </c>
      <c r="J166" s="234">
        <v>255</v>
      </c>
      <c r="K166" s="273"/>
    </row>
    <row r="167" spans="2:11" ht="15" customHeight="1">
      <c r="B167" s="254"/>
      <c r="C167" s="234" t="s">
        <v>95</v>
      </c>
      <c r="D167" s="234"/>
      <c r="E167" s="234"/>
      <c r="F167" s="253" t="s">
        <v>613</v>
      </c>
      <c r="G167" s="234"/>
      <c r="H167" s="234" t="s">
        <v>580</v>
      </c>
      <c r="I167" s="234" t="s">
        <v>615</v>
      </c>
      <c r="J167" s="234">
        <v>10</v>
      </c>
      <c r="K167" s="273"/>
    </row>
    <row r="168" spans="2:11" ht="15" customHeight="1">
      <c r="B168" s="254"/>
      <c r="C168" s="234" t="s">
        <v>96</v>
      </c>
      <c r="D168" s="234"/>
      <c r="E168" s="234"/>
      <c r="F168" s="253" t="s">
        <v>613</v>
      </c>
      <c r="G168" s="234"/>
      <c r="H168" s="234" t="s">
        <v>678</v>
      </c>
      <c r="I168" s="234" t="s">
        <v>638</v>
      </c>
      <c r="J168" s="234"/>
      <c r="K168" s="273"/>
    </row>
    <row r="169" spans="2:11" ht="15" customHeight="1">
      <c r="B169" s="254"/>
      <c r="C169" s="234" t="s">
        <v>679</v>
      </c>
      <c r="D169" s="234"/>
      <c r="E169" s="234"/>
      <c r="F169" s="253" t="s">
        <v>613</v>
      </c>
      <c r="G169" s="234"/>
      <c r="H169" s="234" t="s">
        <v>680</v>
      </c>
      <c r="I169" s="234" t="s">
        <v>638</v>
      </c>
      <c r="J169" s="234"/>
      <c r="K169" s="273"/>
    </row>
    <row r="170" spans="2:11" ht="15" customHeight="1">
      <c r="B170" s="254"/>
      <c r="C170" s="234" t="s">
        <v>668</v>
      </c>
      <c r="D170" s="234"/>
      <c r="E170" s="234"/>
      <c r="F170" s="253" t="s">
        <v>613</v>
      </c>
      <c r="G170" s="234"/>
      <c r="H170" s="234" t="s">
        <v>681</v>
      </c>
      <c r="I170" s="234" t="s">
        <v>638</v>
      </c>
      <c r="J170" s="234"/>
      <c r="K170" s="273"/>
    </row>
    <row r="171" spans="2:11" ht="15" customHeight="1">
      <c r="B171" s="254"/>
      <c r="C171" s="234" t="s">
        <v>99</v>
      </c>
      <c r="D171" s="234"/>
      <c r="E171" s="234"/>
      <c r="F171" s="253" t="s">
        <v>618</v>
      </c>
      <c r="G171" s="234"/>
      <c r="H171" s="234" t="s">
        <v>682</v>
      </c>
      <c r="I171" s="234" t="s">
        <v>615</v>
      </c>
      <c r="J171" s="234">
        <v>50</v>
      </c>
      <c r="K171" s="273"/>
    </row>
    <row r="172" spans="2:11" ht="15" customHeight="1">
      <c r="B172" s="279"/>
      <c r="C172" s="261"/>
      <c r="D172" s="261"/>
      <c r="E172" s="261"/>
      <c r="F172" s="261"/>
      <c r="G172" s="261"/>
      <c r="H172" s="261"/>
      <c r="I172" s="261"/>
      <c r="J172" s="261"/>
      <c r="K172" s="280"/>
    </row>
    <row r="173" spans="2:11" ht="18.75" customHeight="1">
      <c r="B173" s="230"/>
      <c r="C173" s="234"/>
      <c r="D173" s="234"/>
      <c r="E173" s="234"/>
      <c r="F173" s="253"/>
      <c r="G173" s="234"/>
      <c r="H173" s="234"/>
      <c r="I173" s="234"/>
      <c r="J173" s="234"/>
      <c r="K173" s="230"/>
    </row>
    <row r="174" spans="2:11" ht="18.75" customHeight="1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</row>
    <row r="175" spans="2:11" ht="13.5">
      <c r="B175" s="221"/>
      <c r="C175" s="222"/>
      <c r="D175" s="222"/>
      <c r="E175" s="222"/>
      <c r="F175" s="222"/>
      <c r="G175" s="222"/>
      <c r="H175" s="222"/>
      <c r="I175" s="222"/>
      <c r="J175" s="222"/>
      <c r="K175" s="223"/>
    </row>
    <row r="176" spans="2:11" ht="21">
      <c r="B176" s="224"/>
      <c r="C176" s="315" t="s">
        <v>683</v>
      </c>
      <c r="D176" s="315"/>
      <c r="E176" s="315"/>
      <c r="F176" s="315"/>
      <c r="G176" s="315"/>
      <c r="H176" s="315"/>
      <c r="I176" s="315"/>
      <c r="J176" s="315"/>
      <c r="K176" s="225"/>
    </row>
    <row r="177" spans="2:11" ht="25.5" customHeight="1">
      <c r="B177" s="224"/>
      <c r="C177" s="285" t="s">
        <v>684</v>
      </c>
      <c r="D177" s="285"/>
      <c r="E177" s="285"/>
      <c r="F177" s="285" t="s">
        <v>685</v>
      </c>
      <c r="G177" s="286"/>
      <c r="H177" s="316" t="s">
        <v>686</v>
      </c>
      <c r="I177" s="316"/>
      <c r="J177" s="316"/>
      <c r="K177" s="225"/>
    </row>
    <row r="178" spans="2:11" ht="5.25" customHeight="1">
      <c r="B178" s="254"/>
      <c r="C178" s="251"/>
      <c r="D178" s="251"/>
      <c r="E178" s="251"/>
      <c r="F178" s="251"/>
      <c r="G178" s="234"/>
      <c r="H178" s="251"/>
      <c r="I178" s="251"/>
      <c r="J178" s="251"/>
      <c r="K178" s="273"/>
    </row>
    <row r="179" spans="2:11" ht="15" customHeight="1">
      <c r="B179" s="254"/>
      <c r="C179" s="234" t="s">
        <v>687</v>
      </c>
      <c r="D179" s="234"/>
      <c r="E179" s="234"/>
      <c r="F179" s="253" t="s">
        <v>41</v>
      </c>
      <c r="G179" s="234"/>
      <c r="H179" s="317" t="s">
        <v>688</v>
      </c>
      <c r="I179" s="317"/>
      <c r="J179" s="317"/>
      <c r="K179" s="273"/>
    </row>
    <row r="180" spans="2:11" ht="15" customHeight="1">
      <c r="B180" s="254"/>
      <c r="C180" s="234"/>
      <c r="D180" s="234"/>
      <c r="E180" s="234"/>
      <c r="F180" s="253"/>
      <c r="G180" s="234"/>
      <c r="H180" s="234"/>
      <c r="I180" s="234"/>
      <c r="J180" s="234"/>
      <c r="K180" s="273"/>
    </row>
    <row r="181" spans="2:11" ht="15" customHeight="1">
      <c r="B181" s="254"/>
      <c r="C181" s="234" t="s">
        <v>650</v>
      </c>
      <c r="D181" s="234"/>
      <c r="E181" s="234"/>
      <c r="F181" s="253" t="s">
        <v>72</v>
      </c>
      <c r="G181" s="234"/>
      <c r="H181" s="317" t="s">
        <v>689</v>
      </c>
      <c r="I181" s="317"/>
      <c r="J181" s="317"/>
      <c r="K181" s="273"/>
    </row>
    <row r="182" spans="2:11" ht="15" customHeight="1">
      <c r="B182" s="254"/>
      <c r="C182" s="258"/>
      <c r="D182" s="234"/>
      <c r="E182" s="234"/>
      <c r="F182" s="253" t="s">
        <v>560</v>
      </c>
      <c r="G182" s="234"/>
      <c r="H182" s="317" t="s">
        <v>561</v>
      </c>
      <c r="I182" s="317"/>
      <c r="J182" s="317"/>
      <c r="K182" s="273"/>
    </row>
    <row r="183" spans="2:11" ht="15" customHeight="1">
      <c r="B183" s="254"/>
      <c r="C183" s="234"/>
      <c r="D183" s="234"/>
      <c r="E183" s="234"/>
      <c r="F183" s="253" t="s">
        <v>558</v>
      </c>
      <c r="G183" s="234"/>
      <c r="H183" s="317" t="s">
        <v>690</v>
      </c>
      <c r="I183" s="317"/>
      <c r="J183" s="317"/>
      <c r="K183" s="273"/>
    </row>
    <row r="184" spans="2:11" ht="15" customHeight="1">
      <c r="B184" s="287"/>
      <c r="C184" s="258"/>
      <c r="D184" s="258"/>
      <c r="E184" s="258"/>
      <c r="F184" s="288"/>
      <c r="G184" s="239"/>
      <c r="H184" s="289"/>
      <c r="I184" s="289"/>
      <c r="J184" s="289"/>
      <c r="K184" s="290"/>
    </row>
    <row r="185" spans="2:11" ht="15" customHeight="1">
      <c r="B185" s="287"/>
      <c r="C185" s="234" t="s">
        <v>675</v>
      </c>
      <c r="D185" s="258"/>
      <c r="E185" s="258"/>
      <c r="F185" s="253">
        <v>1</v>
      </c>
      <c r="G185" s="239"/>
      <c r="H185" s="314" t="s">
        <v>691</v>
      </c>
      <c r="I185" s="314"/>
      <c r="J185" s="314"/>
      <c r="K185" s="290"/>
    </row>
    <row r="186" spans="2:11" ht="15" customHeight="1">
      <c r="B186" s="287"/>
      <c r="C186" s="258"/>
      <c r="D186" s="258"/>
      <c r="E186" s="258"/>
      <c r="F186" s="253">
        <v>2</v>
      </c>
      <c r="G186" s="239"/>
      <c r="H186" s="314" t="s">
        <v>692</v>
      </c>
      <c r="I186" s="314"/>
      <c r="J186" s="314"/>
      <c r="K186" s="290"/>
    </row>
    <row r="187" spans="2:11" ht="15" customHeight="1">
      <c r="B187" s="287"/>
      <c r="C187" s="258"/>
      <c r="D187" s="258"/>
      <c r="E187" s="258"/>
      <c r="F187" s="253">
        <v>3</v>
      </c>
      <c r="G187" s="239"/>
      <c r="H187" s="314" t="s">
        <v>693</v>
      </c>
      <c r="I187" s="314"/>
      <c r="J187" s="314"/>
      <c r="K187" s="290"/>
    </row>
    <row r="188" spans="2:11" ht="15" customHeight="1">
      <c r="B188" s="287"/>
      <c r="C188" s="258"/>
      <c r="D188" s="258"/>
      <c r="E188" s="258"/>
      <c r="F188" s="253">
        <v>4</v>
      </c>
      <c r="G188" s="239"/>
      <c r="H188" s="314" t="s">
        <v>694</v>
      </c>
      <c r="I188" s="314"/>
      <c r="J188" s="314"/>
      <c r="K188" s="290"/>
    </row>
    <row r="189" spans="2:11" ht="12.75" customHeight="1">
      <c r="B189" s="291"/>
      <c r="C189" s="292"/>
      <c r="D189" s="292"/>
      <c r="E189" s="292"/>
      <c r="F189" s="292"/>
      <c r="G189" s="292"/>
      <c r="H189" s="292"/>
      <c r="I189" s="292"/>
      <c r="J189" s="292"/>
      <c r="K189" s="293"/>
    </row>
  </sheetData>
  <sheetProtection/>
  <mergeCells count="70">
    <mergeCell ref="C3:J3"/>
    <mergeCell ref="C4:J4"/>
    <mergeCell ref="C6:J6"/>
    <mergeCell ref="C7:J7"/>
    <mergeCell ref="C8:J8"/>
    <mergeCell ref="C9:J9"/>
    <mergeCell ref="C11:J11"/>
    <mergeCell ref="D12:J12"/>
    <mergeCell ref="D13:J13"/>
    <mergeCell ref="D15:J15"/>
    <mergeCell ref="D16:J16"/>
    <mergeCell ref="F17:J17"/>
    <mergeCell ref="F18:J18"/>
    <mergeCell ref="F19:J19"/>
    <mergeCell ref="C21:J21"/>
    <mergeCell ref="D22:J22"/>
    <mergeCell ref="D23:J23"/>
    <mergeCell ref="D25:J25"/>
    <mergeCell ref="D26:J26"/>
    <mergeCell ref="D28:J28"/>
    <mergeCell ref="D29:J29"/>
    <mergeCell ref="D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D46:J46"/>
    <mergeCell ref="E47:J47"/>
    <mergeCell ref="E48:J48"/>
    <mergeCell ref="E49:J49"/>
    <mergeCell ref="D50:J50"/>
    <mergeCell ref="C51:J51"/>
    <mergeCell ref="C53:J53"/>
    <mergeCell ref="C54:J54"/>
    <mergeCell ref="C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6:J66"/>
    <mergeCell ref="D67:J67"/>
    <mergeCell ref="C72:J72"/>
    <mergeCell ref="C94:J94"/>
    <mergeCell ref="C113:J113"/>
    <mergeCell ref="C135:J135"/>
    <mergeCell ref="C152:J152"/>
    <mergeCell ref="H185:J185"/>
    <mergeCell ref="H186:J186"/>
    <mergeCell ref="H187:J187"/>
    <mergeCell ref="H188:J188"/>
    <mergeCell ref="C176:J176"/>
    <mergeCell ref="H177:J177"/>
    <mergeCell ref="H179:J179"/>
    <mergeCell ref="H181:J181"/>
    <mergeCell ref="H182:J182"/>
    <mergeCell ref="H183:J18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dcterms:created xsi:type="dcterms:W3CDTF">2015-07-06T20:40:10Z</dcterms:created>
  <dcterms:modified xsi:type="dcterms:W3CDTF">2015-07-06T20:40:10Z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